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Coordinated Mobility\FTA 5310\5310 Active Awards\UT-2026 FFY25-26 5310 Grant Management\TrAMS\"/>
    </mc:Choice>
  </mc:AlternateContent>
  <xr:revisionPtr revIDLastSave="0" documentId="13_ncr:1_{C6CF3455-8726-4FED-92FE-769617735DA4}" xr6:coauthVersionLast="47" xr6:coauthVersionMax="47" xr10:uidLastSave="{00000000-0000-0000-0000-000000000000}"/>
  <bookViews>
    <workbookView xWindow="28680" yWindow="-120" windowWidth="15600" windowHeight="18720" firstSheet="1" activeTab="1" xr2:uid="{00000000-000D-0000-FFFF-FFFF00000000}"/>
  </bookViews>
  <sheets>
    <sheet name="SLC 25" sheetId="2" r:id="rId1"/>
    <sheet name="Ogden-Layton 25" sheetId="1" r:id="rId2"/>
    <sheet name="Provo-Orem 25" sheetId="3" r:id="rId3"/>
    <sheet name="25 POP Details, Contact, Cong." sheetId="4" r:id="rId4"/>
    <sheet name="25 All Awards Sorted by ALI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4" i="5" l="1"/>
  <c r="Q54" i="5"/>
  <c r="P54" i="5"/>
  <c r="R53" i="5"/>
  <c r="Q53" i="5"/>
  <c r="P53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21" i="5"/>
  <c r="P22" i="5"/>
  <c r="P23" i="5"/>
  <c r="P24" i="5"/>
  <c r="P25" i="5"/>
  <c r="P26" i="5"/>
  <c r="P27" i="5"/>
  <c r="P28" i="5"/>
  <c r="P29" i="5"/>
  <c r="P30" i="5"/>
  <c r="P20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5" i="5"/>
  <c r="R4" i="5"/>
  <c r="H14" i="1"/>
  <c r="H5" i="1"/>
  <c r="H4" i="1"/>
  <c r="K16" i="2" l="1"/>
  <c r="H53" i="5" l="1"/>
  <c r="G53" i="5"/>
  <c r="F53" i="5"/>
  <c r="J4" i="5"/>
  <c r="K53" i="5"/>
  <c r="J41" i="5"/>
  <c r="J42" i="5"/>
  <c r="J43" i="5"/>
  <c r="J44" i="5"/>
  <c r="J45" i="5"/>
  <c r="J46" i="5"/>
  <c r="J47" i="5"/>
  <c r="J48" i="5"/>
  <c r="J49" i="5"/>
  <c r="J50" i="5"/>
  <c r="J51" i="5"/>
  <c r="J52" i="5"/>
  <c r="J40" i="5"/>
  <c r="J36" i="5" l="1"/>
  <c r="J37" i="5"/>
  <c r="J38" i="5"/>
  <c r="J31" i="5"/>
  <c r="J32" i="5"/>
  <c r="J33" i="5"/>
  <c r="J34" i="5"/>
  <c r="J35" i="5"/>
  <c r="J21" i="5"/>
  <c r="J22" i="5"/>
  <c r="J23" i="5"/>
  <c r="J24" i="5"/>
  <c r="J25" i="5"/>
  <c r="J26" i="5"/>
  <c r="J27" i="5"/>
  <c r="J28" i="5"/>
  <c r="J29" i="5"/>
  <c r="J30" i="5"/>
  <c r="J20" i="5"/>
  <c r="J5" i="5"/>
  <c r="J7" i="5"/>
  <c r="L7" i="5" s="1"/>
  <c r="J8" i="5"/>
  <c r="L8" i="5" s="1"/>
  <c r="J9" i="5"/>
  <c r="L9" i="5" s="1"/>
  <c r="J10" i="5"/>
  <c r="L10" i="5" s="1"/>
  <c r="J11" i="5"/>
  <c r="L11" i="5" s="1"/>
  <c r="J12" i="5"/>
  <c r="L12" i="5" s="1"/>
  <c r="J13" i="5"/>
  <c r="L13" i="5" s="1"/>
  <c r="J14" i="5"/>
  <c r="L14" i="5" s="1"/>
  <c r="J15" i="5"/>
  <c r="L15" i="5" s="1"/>
  <c r="J16" i="5"/>
  <c r="L16" i="5" s="1"/>
  <c r="J17" i="5"/>
  <c r="L17" i="5" s="1"/>
  <c r="J18" i="5"/>
  <c r="L18" i="5" s="1"/>
  <c r="J19" i="5"/>
  <c r="L19" i="5" s="1"/>
  <c r="J6" i="5"/>
  <c r="L6" i="5" s="1"/>
  <c r="J53" i="5" l="1"/>
  <c r="L5" i="5"/>
  <c r="L53" i="5" s="1"/>
  <c r="H17" i="3"/>
  <c r="G17" i="3"/>
  <c r="F17" i="3"/>
  <c r="L16" i="3"/>
  <c r="L17" i="3" s="1"/>
  <c r="L18" i="3" s="1"/>
  <c r="J15" i="3"/>
  <c r="J14" i="3"/>
  <c r="J13" i="3"/>
  <c r="K12" i="3"/>
  <c r="J11" i="3"/>
  <c r="J10" i="3"/>
  <c r="K9" i="3"/>
  <c r="K8" i="3"/>
  <c r="J7" i="3"/>
  <c r="J6" i="3"/>
  <c r="J5" i="3"/>
  <c r="K4" i="3"/>
  <c r="F34" i="2"/>
  <c r="J17" i="3" l="1"/>
  <c r="J18" i="3" s="1"/>
  <c r="K17" i="3"/>
  <c r="K18" i="3" s="1"/>
  <c r="H34" i="2" l="1"/>
  <c r="G34" i="2"/>
  <c r="L33" i="2"/>
  <c r="L34" i="2" s="1"/>
  <c r="L35" i="2" s="1"/>
  <c r="J32" i="2"/>
  <c r="J31" i="2"/>
  <c r="J30" i="2"/>
  <c r="J28" i="2"/>
  <c r="J27" i="2"/>
  <c r="J26" i="2"/>
  <c r="J24" i="2"/>
  <c r="J23" i="2"/>
  <c r="K22" i="2"/>
  <c r="J21" i="2"/>
  <c r="K20" i="2"/>
  <c r="J19" i="2"/>
  <c r="K18" i="2"/>
  <c r="J17" i="2"/>
  <c r="J15" i="2"/>
  <c r="K14" i="2"/>
  <c r="K13" i="2"/>
  <c r="J12" i="2"/>
  <c r="K11" i="2"/>
  <c r="J10" i="2"/>
  <c r="K9" i="2"/>
  <c r="J8" i="2"/>
  <c r="J7" i="2"/>
  <c r="J6" i="2"/>
  <c r="J5" i="2"/>
  <c r="K4" i="2"/>
  <c r="K34" i="2" l="1"/>
  <c r="K35" i="2" s="1"/>
  <c r="J34" i="2"/>
  <c r="J35" i="2" s="1"/>
  <c r="F26" i="1"/>
  <c r="H19" i="1" l="1"/>
  <c r="G26" i="1"/>
  <c r="L25" i="1"/>
  <c r="L26" i="1" s="1"/>
  <c r="L27" i="1" s="1"/>
  <c r="J24" i="1"/>
  <c r="J23" i="1"/>
  <c r="J22" i="1"/>
  <c r="K21" i="1"/>
  <c r="J20" i="1"/>
  <c r="K19" i="1"/>
  <c r="J18" i="1"/>
  <c r="J17" i="1"/>
  <c r="K16" i="1"/>
  <c r="J15" i="1"/>
  <c r="K14" i="1"/>
  <c r="J13" i="1"/>
  <c r="J12" i="1"/>
  <c r="J11" i="1"/>
  <c r="J10" i="1"/>
  <c r="K9" i="1"/>
  <c r="H9" i="1"/>
  <c r="J8" i="1"/>
  <c r="J7" i="1"/>
  <c r="J6" i="1"/>
  <c r="K5" i="1"/>
  <c r="K4" i="1"/>
  <c r="H26" i="1" l="1"/>
  <c r="J26" i="1"/>
  <c r="J27" i="1" s="1"/>
  <c r="K26" i="1"/>
  <c r="K27" i="1" s="1"/>
</calcChain>
</file>

<file path=xl/sharedStrings.xml><?xml version="1.0" encoding="utf-8"?>
<sst xmlns="http://schemas.openxmlformats.org/spreadsheetml/2006/main" count="680" uniqueCount="233">
  <si>
    <t>2025 POP</t>
  </si>
  <si>
    <t>Sorted by Agency</t>
  </si>
  <si>
    <t xml:space="preserve">Total Funds Available </t>
  </si>
  <si>
    <t>POP Item #</t>
  </si>
  <si>
    <t>Organization</t>
  </si>
  <si>
    <t>Project</t>
  </si>
  <si>
    <t># of Items</t>
  </si>
  <si>
    <t>Match Ratio</t>
  </si>
  <si>
    <t xml:space="preserve"> Fed Amount</t>
  </si>
  <si>
    <t>Local Match</t>
  </si>
  <si>
    <t xml:space="preserve"> Total Budget</t>
  </si>
  <si>
    <t>ALI #</t>
  </si>
  <si>
    <t xml:space="preserve"> Traditional Capital</t>
  </si>
  <si>
    <t>Non-Traditional</t>
  </si>
  <si>
    <t>Admin</t>
  </si>
  <si>
    <t>Davis, County Of</t>
  </si>
  <si>
    <t>50/50</t>
  </si>
  <si>
    <t>Roads To Independence</t>
  </si>
  <si>
    <t>Operating</t>
  </si>
  <si>
    <t>Preventive Maintenance</t>
  </si>
  <si>
    <t>80/20</t>
  </si>
  <si>
    <t>Mobility Management</t>
  </si>
  <si>
    <t>3rd Party Contracted Services</t>
  </si>
  <si>
    <t>Suzy's Senior Companionship Services</t>
  </si>
  <si>
    <t>Expansion Non-Accessible Minivan</t>
  </si>
  <si>
    <t>Replacement Non-Accessible Mini-Vans</t>
  </si>
  <si>
    <t>Continue Mission</t>
  </si>
  <si>
    <t>TURN Community Services</t>
  </si>
  <si>
    <t>PARC</t>
  </si>
  <si>
    <t>Community Options, Inc.</t>
  </si>
  <si>
    <t>Utah Transit Authority - Temp Trips</t>
  </si>
  <si>
    <t>Utah Transit Authority - Travel Training</t>
  </si>
  <si>
    <t>UTA Admin</t>
  </si>
  <si>
    <t>Administration</t>
  </si>
  <si>
    <t>100/0</t>
  </si>
  <si>
    <t>TOTALS</t>
  </si>
  <si>
    <t xml:space="preserve">Operating </t>
  </si>
  <si>
    <t>Fed Amount</t>
  </si>
  <si>
    <t>Traditional</t>
  </si>
  <si>
    <t>First Step House</t>
  </si>
  <si>
    <t xml:space="preserve">Salt Lake County Aging </t>
  </si>
  <si>
    <t>Neighborhood House Association</t>
  </si>
  <si>
    <t>The Road Home</t>
  </si>
  <si>
    <t>Work Activity Center/ Ability Inclusion Services</t>
  </si>
  <si>
    <t>Kostopolus Dream Foundation</t>
  </si>
  <si>
    <t>Expansion Non-Accessible Sedans</t>
  </si>
  <si>
    <t>Odyssey House</t>
  </si>
  <si>
    <t>Expansion Non-ADA Minivan</t>
  </si>
  <si>
    <t>City of Taylorsville</t>
  </si>
  <si>
    <t>Replacement Cutaway Bus</t>
  </si>
  <si>
    <t>Bear-O-Care</t>
  </si>
  <si>
    <t xml:space="preserve">Preventive Maintenance </t>
  </si>
  <si>
    <t xml:space="preserve">Mobility Management </t>
  </si>
  <si>
    <t>Utah Tranist Authority - RidePilot</t>
  </si>
  <si>
    <t>Administrative</t>
  </si>
  <si>
    <r>
      <rPr>
        <sz val="11"/>
        <color rgb="FF000000"/>
        <rFont val="Calibri"/>
        <family val="2"/>
        <scheme val="minor"/>
      </rPr>
      <t>Operating</t>
    </r>
    <r>
      <rPr>
        <sz val="11"/>
        <color rgb="FFFF0000"/>
        <rFont val="Calibri"/>
        <family val="2"/>
        <scheme val="minor"/>
      </rPr>
      <t xml:space="preserve"> </t>
    </r>
  </si>
  <si>
    <r>
      <rPr>
        <sz val="11"/>
        <color rgb="FF000000"/>
        <rFont val="Calibri"/>
        <family val="2"/>
        <scheme val="minor"/>
      </rPr>
      <t xml:space="preserve">Operating </t>
    </r>
    <r>
      <rPr>
        <sz val="11"/>
        <color rgb="FFFF0000"/>
        <rFont val="Calibri"/>
        <family val="2"/>
        <scheme val="minor"/>
      </rPr>
      <t xml:space="preserve"> </t>
    </r>
  </si>
  <si>
    <t>Replacement ADA Minivan</t>
  </si>
  <si>
    <t>Expansion ADA Transit Van</t>
  </si>
  <si>
    <t xml:space="preserve">Expansion Non-Accessible Sedans </t>
  </si>
  <si>
    <t>3rd Party Contracted Services/Software</t>
  </si>
  <si>
    <t xml:space="preserve"> Non-Traditional</t>
  </si>
  <si>
    <t>Ability 1st</t>
  </si>
  <si>
    <t>United Way Community Services/ UVR</t>
  </si>
  <si>
    <t xml:space="preserve">Operating  </t>
  </si>
  <si>
    <t xml:space="preserve">3rd Party Contracted Services  </t>
  </si>
  <si>
    <t>Operating Assistance</t>
  </si>
  <si>
    <t>Subrecipient Agency</t>
  </si>
  <si>
    <t>Application Contact</t>
  </si>
  <si>
    <t>Email</t>
  </si>
  <si>
    <t>Phone</t>
  </si>
  <si>
    <t>Address</t>
  </si>
  <si>
    <t>Cong Dist - Agency</t>
  </si>
  <si>
    <t>Cong Dist - Project</t>
  </si>
  <si>
    <t>Award Description</t>
  </si>
  <si>
    <t>Suzy's Senior Comp. Services</t>
  </si>
  <si>
    <t>Salt Lake County Aging</t>
  </si>
  <si>
    <t>TURN Community Serv.</t>
  </si>
  <si>
    <t>Neighborhood House Assoc.</t>
  </si>
  <si>
    <t>Kostopolus Dream Found.</t>
  </si>
  <si>
    <t xml:space="preserve">City of Taylorsville </t>
  </si>
  <si>
    <t>UTA Projects</t>
  </si>
  <si>
    <t>County of Davis</t>
  </si>
  <si>
    <t>Suzy Larsen</t>
  </si>
  <si>
    <t>Phil Shumway</t>
  </si>
  <si>
    <t>philshumway@turndreams.org</t>
  </si>
  <si>
    <t>801-524-8603</t>
  </si>
  <si>
    <t>423 W 800 S Ste A200 Corporate Office, SLC, UT 84101</t>
  </si>
  <si>
    <t>Gary Tippets</t>
  </si>
  <si>
    <t>garyt@unitedwayuc.org</t>
  </si>
  <si>
    <t>801-374-9306</t>
  </si>
  <si>
    <t>815 South Freedom Boulevard, Provo UT 84601</t>
  </si>
  <si>
    <t>Alika Lindsay</t>
  </si>
  <si>
    <t>Alindsay@rideuta.com</t>
  </si>
  <si>
    <t>(801)287-1994</t>
  </si>
  <si>
    <t>669 W 200 S Salt Lake City, UT 84101</t>
  </si>
  <si>
    <t>1,2,3,4</t>
  </si>
  <si>
    <t>suzy@suzyseniorservices.org</t>
  </si>
  <si>
    <t>801-540-2077</t>
  </si>
  <si>
    <t>1052 E 3250 N, Layton, UT 84040</t>
  </si>
  <si>
    <t>1, 2</t>
  </si>
  <si>
    <t>Matthew Elston</t>
  </si>
  <si>
    <t>matthew.elston@parc-ut.org</t>
  </si>
  <si>
    <t>801-402-0986</t>
  </si>
  <si>
    <t>485 PARC Circle, Clearfield, UT 84015</t>
  </si>
  <si>
    <t>Mary T. Calhoon</t>
  </si>
  <si>
    <t>mcalhoon@firststephouse.org</t>
  </si>
  <si>
    <t>801-359-8862</t>
  </si>
  <si>
    <t>440 South 500 East, Salt Lake City, Utah 84102</t>
  </si>
  <si>
    <t>Doug Larson</t>
  </si>
  <si>
    <t>dlarson@slco.org</t>
  </si>
  <si>
    <t>385-468-3192</t>
  </si>
  <si>
    <t>2001 S. State Street, Salt Lake City, Utah 84190</t>
  </si>
  <si>
    <t>2,3,4</t>
  </si>
  <si>
    <t>Mircea Divricean</t>
  </si>
  <si>
    <t>kdf@campk.org</t>
  </si>
  <si>
    <t>801-582-0700</t>
  </si>
  <si>
    <t>4180 E. Emigration Canyon, Salt Lake City, Utah 84108</t>
  </si>
  <si>
    <t>3,2,4</t>
  </si>
  <si>
    <t>Sandra Curcio</t>
  </si>
  <si>
    <t>Sandra@ability1stutah.org</t>
  </si>
  <si>
    <t>801-373-5044</t>
  </si>
  <si>
    <t>1455 West 820 North
Provo, UT 84601</t>
  </si>
  <si>
    <t>Gabriella Giannini</t>
  </si>
  <si>
    <t>gabriella.giannini@uw.org</t>
  </si>
  <si>
    <t>415-609-8210</t>
  </si>
  <si>
    <t>257 E 200 S Ste 300
Salt Lake City, UT 84111</t>
  </si>
  <si>
    <t>Jennifer Nuttall</t>
  </si>
  <si>
    <t>devdir@nhutah.org</t>
  </si>
  <si>
    <t>801-363-4589</t>
  </si>
  <si>
    <t>1050 W. 500 S.
Salt Lake City, UT 84104</t>
  </si>
  <si>
    <t>Michelle Flynn</t>
  </si>
  <si>
    <t>grantslead@theroadhome.org</t>
  </si>
  <si>
    <t>801-819-7320</t>
  </si>
  <si>
    <t>1415 South Main Street
Salt Lake City, UT 84115</t>
  </si>
  <si>
    <t>Crysta Colmer</t>
  </si>
  <si>
    <t>crysta.colmer@comop.org</t>
  </si>
  <si>
    <t>210-468-9038</t>
  </si>
  <si>
    <t>16 Farber Rd
Princeton, NJ 08540</t>
  </si>
  <si>
    <t>1,2</t>
  </si>
  <si>
    <t>Beth Branson</t>
  </si>
  <si>
    <t>bbranson@odysseyhouse.org</t>
  </si>
  <si>
    <t>801-230-2801</t>
  </si>
  <si>
    <t>117 W 400 S
Salt Lake City, UT 84101</t>
  </si>
  <si>
    <t>1,2,4</t>
  </si>
  <si>
    <t>Jay Ziolkowski</t>
  </si>
  <si>
    <t>jayz@taylorsvilleut.gov</t>
  </si>
  <si>
    <t>801-824-3670</t>
  </si>
  <si>
    <t>2600 W Taylorsville Blvd
Taylorsville, UT 84129</t>
  </si>
  <si>
    <t>Rachelle Blackham</t>
  </si>
  <si>
    <t>rblackham@co.davis.ut.us</t>
  </si>
  <si>
    <t>801-525-5163</t>
  </si>
  <si>
    <t>61 S Main St  Farmington, UT 84025</t>
  </si>
  <si>
    <t>Andy Curry</t>
  </si>
  <si>
    <t>andy@roadstoind.org</t>
  </si>
  <si>
    <t>3355 Washington Blvd. Ogden, UT 84401</t>
  </si>
  <si>
    <t>801-612-3215</t>
  </si>
  <si>
    <t>Melissa Hansen</t>
  </si>
  <si>
    <t>mhansen@continuemission.org</t>
  </si>
  <si>
    <t>801-560-9889</t>
  </si>
  <si>
    <t>1002 West 900 South Woods Cross, UT 84087</t>
  </si>
  <si>
    <t>Work Activity Center (DBA Ability Inclusion Serv.)</t>
  </si>
  <si>
    <t>Kristen Floyd</t>
  </si>
  <si>
    <t>kristenf@abilityis.org</t>
  </si>
  <si>
    <t>801-977-9779</t>
  </si>
  <si>
    <t>1275 W 2320 S West Valley City, UT 84119</t>
  </si>
  <si>
    <t>Trudi O'Brien</t>
  </si>
  <si>
    <t>transport4boc@gmail.com</t>
  </si>
  <si>
    <t>801-604-3203</t>
  </si>
  <si>
    <t>1864 W 12600 S, Ste 7-9 Riverton, UT 84065</t>
  </si>
  <si>
    <t>SCOPE</t>
  </si>
  <si>
    <t>Neighborhood House</t>
  </si>
  <si>
    <t>Work Activity Center (DBA Ability Inc. Serv.)</t>
  </si>
  <si>
    <t>Fed SLC</t>
  </si>
  <si>
    <t>Fed OL</t>
  </si>
  <si>
    <t>Fed PO</t>
  </si>
  <si>
    <t>TOTAL ALL UZA'S</t>
  </si>
  <si>
    <t>Davis, County of</t>
  </si>
  <si>
    <t>30.09.01</t>
  </si>
  <si>
    <t>11.7A.00</t>
  </si>
  <si>
    <t>Fed by UZA</t>
  </si>
  <si>
    <t>11.7L.00</t>
  </si>
  <si>
    <t>11.71.13</t>
  </si>
  <si>
    <t>Utah Transit Authority - RidePilot</t>
  </si>
  <si>
    <t>Engineer/Design Software</t>
  </si>
  <si>
    <t>12.41.08</t>
  </si>
  <si>
    <t>Replacement Accessible Minivan</t>
  </si>
  <si>
    <t>Replacement Non-Accessible Minivan</t>
  </si>
  <si>
    <t>Expansion Accessible Minivan</t>
  </si>
  <si>
    <t>Expansion Accessible Transit Van</t>
  </si>
  <si>
    <t>Expansion Non-Accessible Sedan</t>
  </si>
  <si>
    <t>Price per unit</t>
  </si>
  <si>
    <t>11.12.15</t>
  </si>
  <si>
    <t>11.13.15</t>
  </si>
  <si>
    <t>11.13.16</t>
  </si>
  <si>
    <t>11.12.04</t>
  </si>
  <si>
    <t>SLC FED</t>
  </si>
  <si>
    <t>OL FED</t>
  </si>
  <si>
    <t>PO FED</t>
  </si>
  <si>
    <t>FED</t>
  </si>
  <si>
    <t>LOCAL</t>
  </si>
  <si>
    <t>TOTAL</t>
  </si>
  <si>
    <t>POP Item #1: Suzy's Senior Companionship Services will receive Operating Assistance funding not to exceed $212,614 Federal to continue serving seniors and people with disabilities beyond what is currently available. They will receive 1 Replacement Accessible Minivan not to exceed $64,000 Federal and 2 Replacement Non-Accessible Minivans not to exceed $80,000 Federal to replace existing vehicles. They will also receive 1 Expansion Non-Accessible Minivan not to exceed $40,000 Federal and 2 Expansion Accessible Transit Vans not to exceed $168,000 Federal to expand services beyond what is currently available. Also, $10,000 Federal for Preventive Maintenance funding to keep Federal Assets in good working condition, and $24,000 Federal for Mobility Management activities.</t>
  </si>
  <si>
    <t>POP Item #2: First Step House will receive Operating Assistance funding not to exceed $75,000 Federal to continue serving seniors and people with disabilities beyond what is currently available. Also, $10,552 Federal for Preventive Maintenance funding to keep Federal Assets in good working condition.</t>
  </si>
  <si>
    <t>POP Item #3: Salt Lake County Aging will receive Operating Assistance funding not to exceed $59,660 Federal to continue serving seniors and people with disabilities beyond what is currently available. They will also receive $40,000 Federal for Third Party Contracted Services.</t>
  </si>
  <si>
    <t>Utah's Promise (UW211)</t>
  </si>
  <si>
    <t>POP Item #4: Utah's Promise (UW211) will receive Operating Assistance funding not to exceed $36,880 Federal to continue serving seniors and people with disabilities beyond what is currently available.</t>
  </si>
  <si>
    <t>Utah's Promise (UW211))</t>
  </si>
  <si>
    <t>POP Item #5: TURN Community Services will receive Operating Assistance funding not to exceed $113,056 Federal to continue serving seniors and people with disabilities beyond what is currently available. They will also receive $30,691 Federal for Preventive Maintenance funding to keep Federal Assets in good working condition, and $26,374 Federal for Third Party Contracted Services.</t>
  </si>
  <si>
    <t>POP Item #6: Neighborhood House will receive Operating Assistance funding not to exceed $10,000 Federal to continue serving seniors and people with disabilities beyond what is currently available. Also, $15,161 Federal for Preventive Maintenance funding to keep Federal Assets in good working condition.</t>
  </si>
  <si>
    <t>POP Item #7: The Road Home will receive Operating Assistance funding not to exceed $6,000 Federal to continue serving seniors and people with disabilities beyond what is currently available. They will also receive 1 Expansion Accessible Minivan not to exceed $64,000 Federal to expand services beyond what is currently available.</t>
  </si>
  <si>
    <t>POP Item #8: Work Activity Center (DBA Ability Inclusion Services) will receive Operating Assistance funding not to exceed $10,000 Federal to continue serving seniors and people with disabilities beyond what is currently available. Also, $2,960 Federal for Preventive Maintenance funding to keep Federal Assets in good working condition.</t>
  </si>
  <si>
    <t>POP Item #9: Kostopolus Dream Foundation will receive Operating Assistance funding not to exceed $10,000 Federal to continue serving seniors and people with disabilities beyond what is currently available. They will receive 2 Expansion Non-Accessible Sedans not to exceed $72,000 Federal to expand services beyond what is currently available. Also, $12,500 Federal for Preventive Maintenance funding to keep Federal Assets in good working condition.</t>
  </si>
  <si>
    <t>POP Item #10: Community Options, Inc. will receive 1 Expansion Accessible Transit Van not to exceed $84,000 Federal and 2 Expansion Non-Accessible Sedans not to exceed $72,000 Federal to expand services beyond what is currently available.</t>
  </si>
  <si>
    <t>POP Item #11: Odyssey House will receive 1 Expansion Non-Accessible Minivan not to exceed $40,000 Federal to expand services beyond what is currently available.</t>
  </si>
  <si>
    <t>POP Item #12: City of Taylorsville will receive 1 Replacement Cutaway Bus not to exceed $120,000 Federal to replace an existing vehicle.</t>
  </si>
  <si>
    <t>POP Item #13: Bear-O-Care will receive 1 Expansion Accessible Transit Van not to exceed $84,000 Federal to expand services beyond what is currently available. Also, $17,600 Federal for Preventive Maintenance funding to keep Federal Assets in good working condition.</t>
  </si>
  <si>
    <t>POP Item #14: UTA Projects will receive $13,872 Federal for temporary trip-related Mobility Management activities, $103,664 Federal for Travel Training Mobility Management activities, and $23,334 Federal for RidePilot Engineering/Design Software.</t>
  </si>
  <si>
    <t>POP Item #15: County of Davis will receive Operating Assistance funding not to exceed $71,818 Federal to continue serving seniors and people with disabilities beyond what is currently available.</t>
  </si>
  <si>
    <t>POP Item #16: Roads To Independence will receive Operating Assistance funding not to exceed $16,670 Federal to continue serving seniors and people with disabilities beyond what is currently available. They will also receive $2,560 Federal for Preventive Maintenance funding to keep Federal Assets in good working condition, $49,600 Federal for Mobility Management activities, and $960 Federal for Third Party Contracted Services.</t>
  </si>
  <si>
    <t>POP Item #17: Continue Mission will receive Operating Assistance funding not to exceed $3,444 Federal to continue serving seniors and people with disabilities beyond what is currently available. Also, $144 Federal for Preventive Maintenance funding to keep Federal Assets in good working condition.</t>
  </si>
  <si>
    <t>POP Item #18: PARC will receive Operating Assistance funding not to exceed $32,415 Federal to continue serving seniors and people with disabilities beyond what is currently available. They will receive 1 Expansion Non-Accessible Minivan not to exceed $40,000 Federal to expand services beyond what is currently available. Also, $5,000 Federal for Preventive Maintenance funding to keep Federal Assets in good working condition.</t>
  </si>
  <si>
    <t>POP Item #19: Ability 1st will receive Operating Assistance funding not to exceed $17,688 Federal to continue serving seniors and people with disabilities beyond what is currently available.</t>
  </si>
  <si>
    <t>POP Item #20: United Way Community Services / UVR will receive Operating Assistance funding not to exceed $2,601 Federal to continue serving seniors and people with disabilities beyond what is currently available. They will also receive $2,800 Federal for Preventive Maintenance funding to keep Federal Assets in good working condition, and $42,432 Federal for Mobility Management activities.</t>
  </si>
  <si>
    <t xml:space="preserve">Utah Transit Authority </t>
  </si>
  <si>
    <t>11.80.00</t>
  </si>
  <si>
    <t xml:space="preserve">12.41.08 </t>
  </si>
  <si>
    <t>Software - Vehicle GPS Tracking</t>
  </si>
  <si>
    <t>TOTAL ALL UZA's $2,350,702</t>
  </si>
  <si>
    <t>SALT LAKE CITY UZA MSP307</t>
  </si>
  <si>
    <t>OGDEN-LAYTON UZA MSP307</t>
  </si>
  <si>
    <t>PROVO-OREM UZA MSP307</t>
  </si>
  <si>
    <t>All UZA's Awards by ALI FFY2025 (MSP307)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</si>
</sst>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.5"/>
      <color rgb="FF222222"/>
      <name val="Arial"/>
      <family val="2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CC5ED"/>
        <bgColor indexed="64"/>
      </patternFill>
    </fill>
    <fill>
      <patternFill patternType="solid">
        <fgColor rgb="FFDCC5ED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2" tint="-0.89999084444715716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0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/>
    <xf numFmtId="0" fontId="3" fillId="0" borderId="0" xfId="0" applyFont="1"/>
    <xf numFmtId="0" fontId="4" fillId="0" borderId="0" xfId="0" applyFont="1" applyAlignment="1">
      <alignment horizontal="center" wrapText="1"/>
    </xf>
    <xf numFmtId="164" fontId="6" fillId="0" borderId="0" xfId="1" applyNumberFormat="1" applyFont="1"/>
    <xf numFmtId="164" fontId="5" fillId="0" borderId="0" xfId="1" applyNumberFormat="1" applyFont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 applyAlignment="1">
      <alignment wrapText="1"/>
    </xf>
    <xf numFmtId="0" fontId="0" fillId="3" borderId="11" xfId="0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/>
    </xf>
    <xf numFmtId="164" fontId="8" fillId="4" borderId="11" xfId="1" applyNumberFormat="1" applyFont="1" applyFill="1" applyBorder="1" applyAlignment="1">
      <alignment horizontal="center"/>
    </xf>
    <xf numFmtId="164" fontId="8" fillId="4" borderId="11" xfId="1" applyNumberFormat="1" applyFont="1" applyFill="1" applyBorder="1"/>
    <xf numFmtId="164" fontId="10" fillId="4" borderId="13" xfId="1" applyNumberFormat="1" applyFont="1" applyFill="1" applyBorder="1"/>
    <xf numFmtId="164" fontId="11" fillId="3" borderId="14" xfId="1" applyNumberFormat="1" applyFont="1" applyFill="1" applyBorder="1"/>
    <xf numFmtId="164" fontId="11" fillId="4" borderId="12" xfId="1" applyNumberFormat="1" applyFont="1" applyFill="1" applyBorder="1"/>
    <xf numFmtId="0" fontId="9" fillId="4" borderId="15" xfId="0" applyFont="1" applyFill="1" applyBorder="1"/>
    <xf numFmtId="164" fontId="11" fillId="4" borderId="13" xfId="0" applyNumberFormat="1" applyFont="1" applyFill="1" applyBorder="1"/>
    <xf numFmtId="0" fontId="0" fillId="5" borderId="10" xfId="0" applyFill="1" applyBorder="1"/>
    <xf numFmtId="164" fontId="11" fillId="6" borderId="13" xfId="1" applyNumberFormat="1" applyFont="1" applyFill="1" applyBorder="1"/>
    <xf numFmtId="164" fontId="11" fillId="6" borderId="13" xfId="0" applyNumberFormat="1" applyFont="1" applyFill="1" applyBorder="1"/>
    <xf numFmtId="164" fontId="11" fillId="5" borderId="14" xfId="1" applyNumberFormat="1" applyFont="1" applyFill="1" applyBorder="1"/>
    <xf numFmtId="164" fontId="11" fillId="4" borderId="13" xfId="1" applyNumberFormat="1" applyFon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164" fontId="11" fillId="0" borderId="12" xfId="1" applyNumberFormat="1" applyFont="1" applyFill="1" applyBorder="1"/>
    <xf numFmtId="164" fontId="8" fillId="0" borderId="11" xfId="1" applyNumberFormat="1" applyFont="1" applyFill="1" applyBorder="1" applyAlignment="1">
      <alignment horizontal="center"/>
    </xf>
    <xf numFmtId="164" fontId="8" fillId="0" borderId="11" xfId="1" applyNumberFormat="1" applyFont="1" applyFill="1" applyBorder="1"/>
    <xf numFmtId="0" fontId="9" fillId="0" borderId="15" xfId="0" applyFont="1" applyBorder="1"/>
    <xf numFmtId="164" fontId="11" fillId="0" borderId="13" xfId="1" applyNumberFormat="1" applyFont="1" applyFill="1" applyBorder="1"/>
    <xf numFmtId="164" fontId="11" fillId="0" borderId="13" xfId="0" applyNumberFormat="1" applyFont="1" applyBorder="1"/>
    <xf numFmtId="164" fontId="11" fillId="0" borderId="14" xfId="1" applyNumberFormat="1" applyFont="1" applyFill="1" applyBorder="1"/>
    <xf numFmtId="0" fontId="0" fillId="0" borderId="12" xfId="0" applyBorder="1"/>
    <xf numFmtId="0" fontId="0" fillId="3" borderId="12" xfId="0" applyFill="1" applyBorder="1"/>
    <xf numFmtId="0" fontId="0" fillId="3" borderId="16" xfId="0" applyFill="1" applyBorder="1"/>
    <xf numFmtId="0" fontId="7" fillId="3" borderId="12" xfId="0" applyFont="1" applyFill="1" applyBorder="1" applyAlignment="1">
      <alignment horizontal="center"/>
    </xf>
    <xf numFmtId="164" fontId="11" fillId="3" borderId="12" xfId="1" applyNumberFormat="1" applyFont="1" applyFill="1" applyBorder="1"/>
    <xf numFmtId="164" fontId="3" fillId="3" borderId="17" xfId="1" applyNumberFormat="1" applyFont="1" applyFill="1" applyBorder="1"/>
    <xf numFmtId="164" fontId="11" fillId="3" borderId="13" xfId="0" applyNumberFormat="1" applyFont="1" applyFill="1" applyBorder="1"/>
    <xf numFmtId="0" fontId="7" fillId="3" borderId="10" xfId="1" applyNumberFormat="1" applyFont="1" applyFill="1" applyBorder="1" applyAlignment="1">
      <alignment horizontal="center"/>
    </xf>
    <xf numFmtId="164" fontId="11" fillId="3" borderId="17" xfId="1" applyNumberFormat="1" applyFont="1" applyFill="1" applyBorder="1"/>
    <xf numFmtId="164" fontId="11" fillId="3" borderId="10" xfId="1" applyNumberFormat="1" applyFont="1" applyFill="1" applyBorder="1"/>
    <xf numFmtId="164" fontId="7" fillId="3" borderId="19" xfId="1" applyNumberFormat="1" applyFont="1" applyFill="1" applyBorder="1"/>
    <xf numFmtId="0" fontId="0" fillId="0" borderId="10" xfId="0" applyBorder="1" applyAlignment="1">
      <alignment horizontal="center"/>
    </xf>
    <xf numFmtId="164" fontId="11" fillId="0" borderId="17" xfId="1" applyNumberFormat="1" applyFont="1" applyFill="1" applyBorder="1"/>
    <xf numFmtId="164" fontId="11" fillId="0" borderId="10" xfId="1" applyNumberFormat="1" applyFont="1" applyFill="1" applyBorder="1"/>
    <xf numFmtId="164" fontId="7" fillId="0" borderId="19" xfId="1" applyNumberFormat="1" applyFont="1" applyFill="1" applyBorder="1"/>
    <xf numFmtId="0" fontId="0" fillId="7" borderId="10" xfId="0" applyFill="1" applyBorder="1"/>
    <xf numFmtId="0" fontId="0" fillId="7" borderId="10" xfId="0" applyFill="1" applyBorder="1" applyAlignment="1">
      <alignment horizontal="center"/>
    </xf>
    <xf numFmtId="0" fontId="7" fillId="7" borderId="10" xfId="1" applyNumberFormat="1" applyFont="1" applyFill="1" applyBorder="1" applyAlignment="1">
      <alignment horizontal="center"/>
    </xf>
    <xf numFmtId="164" fontId="13" fillId="7" borderId="10" xfId="1" applyNumberFormat="1" applyFont="1" applyFill="1" applyBorder="1" applyAlignment="1">
      <alignment horizontal="center"/>
    </xf>
    <xf numFmtId="164" fontId="8" fillId="8" borderId="11" xfId="1" applyNumberFormat="1" applyFont="1" applyFill="1" applyBorder="1" applyAlignment="1">
      <alignment horizontal="center"/>
    </xf>
    <xf numFmtId="164" fontId="0" fillId="7" borderId="18" xfId="1" applyNumberFormat="1" applyFont="1" applyFill="1" applyBorder="1"/>
    <xf numFmtId="164" fontId="11" fillId="7" borderId="17" xfId="1" applyNumberFormat="1" applyFont="1" applyFill="1" applyBorder="1"/>
    <xf numFmtId="164" fontId="11" fillId="7" borderId="10" xfId="1" applyNumberFormat="1" applyFont="1" applyFill="1" applyBorder="1"/>
    <xf numFmtId="164" fontId="7" fillId="7" borderId="19" xfId="1" applyNumberFormat="1" applyFont="1" applyFill="1" applyBorder="1"/>
    <xf numFmtId="0" fontId="9" fillId="8" borderId="15" xfId="0" applyFont="1" applyFill="1" applyBorder="1"/>
    <xf numFmtId="0" fontId="0" fillId="7" borderId="10" xfId="0" applyFill="1" applyBorder="1" applyAlignment="1">
      <alignment wrapText="1"/>
    </xf>
    <xf numFmtId="0" fontId="0" fillId="9" borderId="8" xfId="0" applyFill="1" applyBorder="1"/>
    <xf numFmtId="0" fontId="11" fillId="9" borderId="20" xfId="0" applyFont="1" applyFill="1" applyBorder="1" applyAlignment="1">
      <alignment horizontal="right"/>
    </xf>
    <xf numFmtId="0" fontId="11" fillId="9" borderId="20" xfId="0" applyFont="1" applyFill="1" applyBorder="1"/>
    <xf numFmtId="164" fontId="11" fillId="9" borderId="20" xfId="1" applyNumberFormat="1" applyFont="1" applyFill="1" applyBorder="1"/>
    <xf numFmtId="164" fontId="11" fillId="9" borderId="6" xfId="1" applyNumberFormat="1" applyFont="1" applyFill="1" applyBorder="1"/>
    <xf numFmtId="164" fontId="11" fillId="9" borderId="21" xfId="1" applyNumberFormat="1" applyFont="1" applyFill="1" applyBorder="1"/>
    <xf numFmtId="0" fontId="14" fillId="0" borderId="22" xfId="0" applyFont="1" applyBorder="1" applyAlignment="1">
      <alignment vertical="center" wrapText="1"/>
    </xf>
    <xf numFmtId="164" fontId="10" fillId="0" borderId="0" xfId="0" applyNumberFormat="1" applyFont="1"/>
    <xf numFmtId="164" fontId="15" fillId="0" borderId="0" xfId="0" applyNumberFormat="1" applyFont="1"/>
    <xf numFmtId="9" fontId="11" fillId="0" borderId="23" xfId="2" applyFont="1" applyFill="1" applyBorder="1"/>
    <xf numFmtId="164" fontId="0" fillId="0" borderId="0" xfId="0" applyNumberFormat="1"/>
    <xf numFmtId="164" fontId="11" fillId="4" borderId="10" xfId="1" applyNumberFormat="1" applyFont="1" applyFill="1" applyBorder="1"/>
    <xf numFmtId="0" fontId="8" fillId="0" borderId="0" xfId="0" applyFont="1"/>
    <xf numFmtId="0" fontId="8" fillId="3" borderId="0" xfId="0" applyFont="1" applyFill="1"/>
    <xf numFmtId="0" fontId="7" fillId="0" borderId="10" xfId="1" applyNumberFormat="1" applyFont="1" applyFill="1" applyBorder="1" applyAlignment="1">
      <alignment horizontal="center"/>
    </xf>
    <xf numFmtId="164" fontId="13" fillId="0" borderId="10" xfId="1" applyNumberFormat="1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64" fontId="13" fillId="3" borderId="10" xfId="1" applyNumberFormat="1" applyFont="1" applyFill="1" applyBorder="1" applyAlignment="1">
      <alignment horizontal="center"/>
    </xf>
    <xf numFmtId="164" fontId="11" fillId="3" borderId="10" xfId="1" applyNumberFormat="1" applyFont="1" applyFill="1" applyBorder="1" applyAlignment="1">
      <alignment horizontal="center"/>
    </xf>
    <xf numFmtId="0" fontId="8" fillId="7" borderId="0" xfId="0" applyFont="1" applyFill="1"/>
    <xf numFmtId="164" fontId="11" fillId="7" borderId="19" xfId="1" applyNumberFormat="1" applyFont="1" applyFill="1" applyBorder="1"/>
    <xf numFmtId="164" fontId="2" fillId="0" borderId="0" xfId="0" applyNumberFormat="1" applyFont="1"/>
    <xf numFmtId="0" fontId="0" fillId="3" borderId="10" xfId="0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/>
    </xf>
    <xf numFmtId="164" fontId="8" fillId="4" borderId="10" xfId="1" applyNumberFormat="1" applyFont="1" applyFill="1" applyBorder="1" applyAlignment="1">
      <alignment horizontal="center"/>
    </xf>
    <xf numFmtId="164" fontId="8" fillId="4" borderId="10" xfId="1" applyNumberFormat="1" applyFont="1" applyFill="1" applyBorder="1"/>
    <xf numFmtId="0" fontId="9" fillId="4" borderId="10" xfId="0" applyFont="1" applyFill="1" applyBorder="1"/>
    <xf numFmtId="0" fontId="0" fillId="0" borderId="10" xfId="0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164" fontId="8" fillId="0" borderId="10" xfId="1" applyNumberFormat="1" applyFont="1" applyFill="1" applyBorder="1" applyAlignment="1">
      <alignment horizontal="center"/>
    </xf>
    <xf numFmtId="164" fontId="8" fillId="0" borderId="10" xfId="1" applyNumberFormat="1" applyFont="1" applyFill="1" applyBorder="1"/>
    <xf numFmtId="0" fontId="9" fillId="0" borderId="10" xfId="0" applyFont="1" applyBorder="1"/>
    <xf numFmtId="0" fontId="7" fillId="3" borderId="10" xfId="0" applyFont="1" applyFill="1" applyBorder="1" applyAlignment="1">
      <alignment horizontal="center"/>
    </xf>
    <xf numFmtId="164" fontId="8" fillId="3" borderId="10" xfId="1" applyNumberFormat="1" applyFont="1" applyFill="1" applyBorder="1" applyAlignment="1">
      <alignment horizontal="center"/>
    </xf>
    <xf numFmtId="164" fontId="8" fillId="3" borderId="10" xfId="1" applyNumberFormat="1" applyFont="1" applyFill="1" applyBorder="1"/>
    <xf numFmtId="0" fontId="9" fillId="3" borderId="10" xfId="0" applyFont="1" applyFill="1" applyBorder="1"/>
    <xf numFmtId="164" fontId="0" fillId="0" borderId="10" xfId="1" applyNumberFormat="1" applyFont="1" applyFill="1" applyBorder="1"/>
    <xf numFmtId="164" fontId="0" fillId="3" borderId="10" xfId="1" applyNumberFormat="1" applyFont="1" applyFill="1" applyBorder="1"/>
    <xf numFmtId="164" fontId="8" fillId="8" borderId="10" xfId="1" applyNumberFormat="1" applyFont="1" applyFill="1" applyBorder="1" applyAlignment="1">
      <alignment horizontal="center"/>
    </xf>
    <xf numFmtId="164" fontId="0" fillId="7" borderId="10" xfId="1" applyNumberFormat="1" applyFont="1" applyFill="1" applyBorder="1"/>
    <xf numFmtId="0" fontId="9" fillId="8" borderId="10" xfId="0" applyFont="1" applyFill="1" applyBorder="1"/>
    <xf numFmtId="0" fontId="8" fillId="3" borderId="11" xfId="0" applyFont="1" applyFill="1" applyBorder="1" applyAlignment="1">
      <alignment wrapText="1"/>
    </xf>
    <xf numFmtId="0" fontId="8" fillId="0" borderId="11" xfId="0" applyFont="1" applyBorder="1" applyAlignment="1">
      <alignment wrapText="1"/>
    </xf>
    <xf numFmtId="0" fontId="0" fillId="0" borderId="27" xfId="0" applyBorder="1"/>
    <xf numFmtId="0" fontId="0" fillId="0" borderId="28" xfId="0" applyBorder="1"/>
    <xf numFmtId="0" fontId="3" fillId="10" borderId="24" xfId="0" applyFont="1" applyFill="1" applyBorder="1"/>
    <xf numFmtId="0" fontId="3" fillId="10" borderId="25" xfId="0" applyFont="1" applyFill="1" applyBorder="1"/>
    <xf numFmtId="0" fontId="7" fillId="0" borderId="10" xfId="0" applyFont="1" applyBorder="1" applyAlignment="1">
      <alignment horizontal="center" vertical="center"/>
    </xf>
    <xf numFmtId="0" fontId="0" fillId="0" borderId="32" xfId="0" applyBorder="1"/>
    <xf numFmtId="0" fontId="0" fillId="3" borderId="10" xfId="0" applyFill="1" applyBorder="1" applyAlignment="1">
      <alignment wrapText="1"/>
    </xf>
    <xf numFmtId="164" fontId="7" fillId="3" borderId="10" xfId="1" applyNumberFormat="1" applyFont="1" applyFill="1" applyBorder="1"/>
    <xf numFmtId="0" fontId="0" fillId="0" borderId="10" xfId="0" applyBorder="1" applyAlignment="1">
      <alignment wrapText="1"/>
    </xf>
    <xf numFmtId="0" fontId="16" fillId="0" borderId="10" xfId="3" applyBorder="1"/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wrapText="1"/>
    </xf>
    <xf numFmtId="0" fontId="0" fillId="0" borderId="10" xfId="0" applyBorder="1" applyAlignment="1">
      <alignment horizontal="center" vertical="center"/>
    </xf>
    <xf numFmtId="0" fontId="18" fillId="0" borderId="10" xfId="0" applyFont="1" applyBorder="1"/>
    <xf numFmtId="0" fontId="0" fillId="0" borderId="10" xfId="0" applyBorder="1" applyAlignment="1">
      <alignment horizontal="left"/>
    </xf>
    <xf numFmtId="0" fontId="0" fillId="0" borderId="0" xfId="0" applyAlignment="1">
      <alignment horizontal="center"/>
    </xf>
    <xf numFmtId="6" fontId="11" fillId="3" borderId="13" xfId="0" applyNumberFormat="1" applyFont="1" applyFill="1" applyBorder="1"/>
    <xf numFmtId="164" fontId="7" fillId="12" borderId="10" xfId="1" applyNumberFormat="1" applyFont="1" applyFill="1" applyBorder="1" applyAlignment="1">
      <alignment horizontal="center"/>
    </xf>
    <xf numFmtId="164" fontId="7" fillId="11" borderId="10" xfId="1" applyNumberFormat="1" applyFont="1" applyFill="1" applyBorder="1" applyAlignment="1">
      <alignment horizontal="center"/>
    </xf>
    <xf numFmtId="164" fontId="11" fillId="3" borderId="30" xfId="1" applyNumberFormat="1" applyFont="1" applyFill="1" applyBorder="1"/>
    <xf numFmtId="0" fontId="9" fillId="0" borderId="10" xfId="0" applyFont="1" applyBorder="1" applyAlignment="1">
      <alignment horizontal="center"/>
    </xf>
    <xf numFmtId="0" fontId="8" fillId="3" borderId="10" xfId="0" applyFont="1" applyFill="1" applyBorder="1"/>
    <xf numFmtId="0" fontId="9" fillId="3" borderId="10" xfId="0" applyFont="1" applyFill="1" applyBorder="1" applyAlignment="1">
      <alignment horizontal="center"/>
    </xf>
    <xf numFmtId="0" fontId="8" fillId="0" borderId="10" xfId="0" applyFont="1" applyBorder="1"/>
    <xf numFmtId="164" fontId="0" fillId="0" borderId="10" xfId="1" applyNumberFormat="1" applyFont="1" applyBorder="1"/>
    <xf numFmtId="164" fontId="7" fillId="13" borderId="10" xfId="1" applyNumberFormat="1" applyFont="1" applyFill="1" applyBorder="1" applyAlignment="1">
      <alignment horizontal="center"/>
    </xf>
    <xf numFmtId="164" fontId="11" fillId="13" borderId="10" xfId="1" applyNumberFormat="1" applyFont="1" applyFill="1" applyBorder="1"/>
    <xf numFmtId="0" fontId="0" fillId="13" borderId="10" xfId="0" applyFill="1" applyBorder="1"/>
    <xf numFmtId="0" fontId="8" fillId="3" borderId="10" xfId="0" applyFont="1" applyFill="1" applyBorder="1" applyAlignment="1">
      <alignment wrapText="1"/>
    </xf>
    <xf numFmtId="0" fontId="9" fillId="4" borderId="10" xfId="0" applyFont="1" applyFill="1" applyBorder="1" applyAlignment="1">
      <alignment horizontal="center"/>
    </xf>
    <xf numFmtId="165" fontId="7" fillId="14" borderId="10" xfId="0" applyNumberFormat="1" applyFont="1" applyFill="1" applyBorder="1" applyAlignment="1">
      <alignment horizontal="center"/>
    </xf>
    <xf numFmtId="165" fontId="7" fillId="15" borderId="10" xfId="0" applyNumberFormat="1" applyFont="1" applyFill="1" applyBorder="1" applyAlignment="1">
      <alignment horizontal="center"/>
    </xf>
    <xf numFmtId="165" fontId="7" fillId="15" borderId="10" xfId="1" applyNumberFormat="1" applyFont="1" applyFill="1" applyBorder="1" applyAlignment="1">
      <alignment horizontal="center"/>
    </xf>
    <xf numFmtId="164" fontId="11" fillId="15" borderId="10" xfId="1" applyNumberFormat="1" applyFont="1" applyFill="1" applyBorder="1"/>
    <xf numFmtId="164" fontId="7" fillId="15" borderId="10" xfId="1" applyNumberFormat="1" applyFont="1" applyFill="1" applyBorder="1" applyAlignment="1">
      <alignment horizontal="center"/>
    </xf>
    <xf numFmtId="164" fontId="0" fillId="15" borderId="10" xfId="1" applyNumberFormat="1" applyFont="1" applyFill="1" applyBorder="1"/>
    <xf numFmtId="164" fontId="7" fillId="16" borderId="10" xfId="1" applyNumberFormat="1" applyFont="1" applyFill="1" applyBorder="1" applyAlignment="1">
      <alignment horizontal="center"/>
    </xf>
    <xf numFmtId="164" fontId="7" fillId="17" borderId="10" xfId="1" applyNumberFormat="1" applyFont="1" applyFill="1" applyBorder="1" applyAlignment="1">
      <alignment horizontal="center"/>
    </xf>
    <xf numFmtId="164" fontId="11" fillId="17" borderId="10" xfId="1" applyNumberFormat="1" applyFont="1" applyFill="1" applyBorder="1"/>
    <xf numFmtId="0" fontId="0" fillId="17" borderId="10" xfId="0" applyFill="1" applyBorder="1"/>
    <xf numFmtId="164" fontId="0" fillId="17" borderId="10" xfId="1" applyNumberFormat="1" applyFont="1" applyFill="1" applyBorder="1"/>
    <xf numFmtId="164" fontId="7" fillId="18" borderId="10" xfId="1" applyNumberFormat="1" applyFont="1" applyFill="1" applyBorder="1" applyAlignment="1">
      <alignment horizontal="center"/>
    </xf>
    <xf numFmtId="164" fontId="7" fillId="19" borderId="10" xfId="1" applyNumberFormat="1" applyFont="1" applyFill="1" applyBorder="1" applyAlignment="1">
      <alignment horizontal="center"/>
    </xf>
    <xf numFmtId="164" fontId="7" fillId="19" borderId="10" xfId="1" applyNumberFormat="1" applyFont="1" applyFill="1" applyBorder="1"/>
    <xf numFmtId="0" fontId="0" fillId="19" borderId="10" xfId="0" applyFill="1" applyBorder="1"/>
    <xf numFmtId="164" fontId="0" fillId="19" borderId="10" xfId="1" applyNumberFormat="1" applyFont="1" applyFill="1" applyBorder="1"/>
    <xf numFmtId="164" fontId="0" fillId="15" borderId="30" xfId="1" applyNumberFormat="1" applyFont="1" applyFill="1" applyBorder="1"/>
    <xf numFmtId="164" fontId="0" fillId="17" borderId="30" xfId="1" applyNumberFormat="1" applyFont="1" applyFill="1" applyBorder="1"/>
    <xf numFmtId="164" fontId="0" fillId="19" borderId="30" xfId="1" applyNumberFormat="1" applyFont="1" applyFill="1" applyBorder="1"/>
    <xf numFmtId="0" fontId="0" fillId="3" borderId="30" xfId="0" applyFill="1" applyBorder="1"/>
    <xf numFmtId="0" fontId="8" fillId="3" borderId="30" xfId="0" applyFont="1" applyFill="1" applyBorder="1"/>
    <xf numFmtId="0" fontId="0" fillId="3" borderId="30" xfId="0" applyFill="1" applyBorder="1" applyAlignment="1">
      <alignment wrapText="1"/>
    </xf>
    <xf numFmtId="0" fontId="0" fillId="3" borderId="30" xfId="0" applyFill="1" applyBorder="1" applyAlignment="1">
      <alignment horizontal="center"/>
    </xf>
    <xf numFmtId="0" fontId="7" fillId="3" borderId="30" xfId="1" applyNumberFormat="1" applyFont="1" applyFill="1" applyBorder="1" applyAlignment="1">
      <alignment horizontal="center"/>
    </xf>
    <xf numFmtId="0" fontId="0" fillId="13" borderId="30" xfId="0" applyFill="1" applyBorder="1"/>
    <xf numFmtId="164" fontId="0" fillId="3" borderId="30" xfId="1" applyNumberFormat="1" applyFont="1" applyFill="1" applyBorder="1"/>
    <xf numFmtId="0" fontId="8" fillId="0" borderId="9" xfId="0" applyFont="1" applyBorder="1"/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/>
    </xf>
    <xf numFmtId="0" fontId="7" fillId="0" borderId="9" xfId="1" applyNumberFormat="1" applyFont="1" applyFill="1" applyBorder="1" applyAlignment="1">
      <alignment horizontal="center"/>
    </xf>
    <xf numFmtId="164" fontId="0" fillId="15" borderId="9" xfId="1" applyNumberFormat="1" applyFont="1" applyFill="1" applyBorder="1"/>
    <xf numFmtId="164" fontId="0" fillId="17" borderId="9" xfId="1" applyNumberFormat="1" applyFont="1" applyFill="1" applyBorder="1"/>
    <xf numFmtId="164" fontId="0" fillId="19" borderId="9" xfId="1" applyNumberFormat="1" applyFont="1" applyFill="1" applyBorder="1"/>
    <xf numFmtId="164" fontId="0" fillId="13" borderId="25" xfId="1" applyNumberFormat="1" applyFont="1" applyFill="1" applyBorder="1"/>
    <xf numFmtId="164" fontId="0" fillId="0" borderId="9" xfId="1" applyNumberFormat="1" applyFont="1" applyBorder="1"/>
    <xf numFmtId="0" fontId="0" fillId="0" borderId="36" xfId="0" applyBorder="1" applyAlignment="1">
      <alignment horizontal="center"/>
    </xf>
    <xf numFmtId="164" fontId="0" fillId="13" borderId="0" xfId="1" applyNumberFormat="1" applyFont="1" applyFill="1" applyBorder="1"/>
    <xf numFmtId="0" fontId="0" fillId="3" borderId="33" xfId="0" applyFill="1" applyBorder="1" applyAlignment="1">
      <alignment horizontal="center"/>
    </xf>
    <xf numFmtId="0" fontId="0" fillId="13" borderId="37" xfId="0" applyFill="1" applyBorder="1"/>
    <xf numFmtId="0" fontId="0" fillId="3" borderId="39" xfId="0" applyFill="1" applyBorder="1" applyAlignment="1">
      <alignment horizontal="center"/>
    </xf>
    <xf numFmtId="164" fontId="11" fillId="0" borderId="9" xfId="1" applyNumberFormat="1" applyFont="1" applyFill="1" applyBorder="1"/>
    <xf numFmtId="0" fontId="0" fillId="0" borderId="33" xfId="0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8" fillId="3" borderId="37" xfId="0" applyFont="1" applyFill="1" applyBorder="1"/>
    <xf numFmtId="0" fontId="0" fillId="3" borderId="37" xfId="0" applyFill="1" applyBorder="1"/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3" fillId="10" borderId="27" xfId="0" applyFont="1" applyFill="1" applyBorder="1" applyAlignment="1">
      <alignment horizontal="center"/>
    </xf>
    <xf numFmtId="0" fontId="3" fillId="10" borderId="28" xfId="0" applyFont="1" applyFill="1" applyBorder="1" applyAlignment="1">
      <alignment horizontal="center"/>
    </xf>
    <xf numFmtId="0" fontId="3" fillId="10" borderId="29" xfId="0" applyFont="1" applyFill="1" applyBorder="1" applyAlignment="1">
      <alignment horizontal="center"/>
    </xf>
    <xf numFmtId="0" fontId="0" fillId="17" borderId="30" xfId="0" applyFill="1" applyBorder="1"/>
    <xf numFmtId="0" fontId="0" fillId="19" borderId="30" xfId="0" applyFill="1" applyBorder="1"/>
    <xf numFmtId="165" fontId="3" fillId="10" borderId="35" xfId="0" applyNumberFormat="1" applyFont="1" applyFill="1" applyBorder="1" applyAlignment="1">
      <alignment horizontal="center"/>
    </xf>
    <xf numFmtId="165" fontId="3" fillId="10" borderId="9" xfId="0" applyNumberFormat="1" applyFont="1" applyFill="1" applyBorder="1" applyAlignment="1">
      <alignment horizontal="center"/>
    </xf>
    <xf numFmtId="165" fontId="3" fillId="10" borderId="36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10" borderId="26" xfId="0" applyFont="1" applyFill="1" applyBorder="1" applyAlignment="1">
      <alignment wrapText="1"/>
    </xf>
    <xf numFmtId="0" fontId="0" fillId="0" borderId="29" xfId="0" applyBorder="1" applyAlignment="1">
      <alignment wrapText="1"/>
    </xf>
    <xf numFmtId="0" fontId="0" fillId="7" borderId="12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11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0" fillId="7" borderId="12" xfId="1" applyNumberFormat="1" applyFont="1" applyFill="1" applyBorder="1" applyAlignment="1">
      <alignment horizontal="center" vertical="center" wrapText="1"/>
    </xf>
    <xf numFmtId="164" fontId="0" fillId="7" borderId="12" xfId="0" applyNumberFormat="1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3" fillId="10" borderId="34" xfId="0" applyFont="1" applyFill="1" applyBorder="1" applyAlignment="1">
      <alignment horizontal="center"/>
    </xf>
    <xf numFmtId="0" fontId="3" fillId="10" borderId="37" xfId="0" applyFont="1" applyFill="1" applyBorder="1" applyAlignment="1">
      <alignment horizontal="center"/>
    </xf>
    <xf numFmtId="0" fontId="3" fillId="10" borderId="38" xfId="0" applyFont="1" applyFill="1" applyBorder="1" applyAlignment="1">
      <alignment horizontal="center"/>
    </xf>
    <xf numFmtId="165" fontId="3" fillId="0" borderId="47" xfId="0" applyNumberFormat="1" applyFont="1" applyBorder="1" applyAlignment="1">
      <alignment horizontal="center"/>
    </xf>
    <xf numFmtId="44" fontId="0" fillId="7" borderId="1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3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0" xfId="0" applyFill="1" applyBorder="1" applyAlignment="1">
      <alignment wrapText="1"/>
    </xf>
    <xf numFmtId="0" fontId="0" fillId="5" borderId="10" xfId="0" applyFill="1" applyBorder="1" applyAlignment="1">
      <alignment horizontal="center" wrapText="1"/>
    </xf>
    <xf numFmtId="0" fontId="7" fillId="6" borderId="10" xfId="0" applyFont="1" applyFill="1" applyBorder="1" applyAlignment="1">
      <alignment horizontal="center"/>
    </xf>
    <xf numFmtId="164" fontId="11" fillId="6" borderId="10" xfId="1" applyNumberFormat="1" applyFont="1" applyFill="1" applyBorder="1"/>
    <xf numFmtId="164" fontId="8" fillId="6" borderId="10" xfId="1" applyNumberFormat="1" applyFont="1" applyFill="1" applyBorder="1" applyAlignment="1">
      <alignment horizontal="center"/>
    </xf>
    <xf numFmtId="164" fontId="8" fillId="6" borderId="10" xfId="1" applyNumberFormat="1" applyFont="1" applyFill="1" applyBorder="1"/>
    <xf numFmtId="0" fontId="9" fillId="6" borderId="10" xfId="0" applyFont="1" applyFill="1" applyBorder="1"/>
    <xf numFmtId="0" fontId="12" fillId="3" borderId="10" xfId="0" applyFont="1" applyFill="1" applyBorder="1"/>
    <xf numFmtId="0" fontId="9" fillId="7" borderId="10" xfId="0" applyFont="1" applyFill="1" applyBorder="1"/>
    <xf numFmtId="0" fontId="0" fillId="3" borderId="12" xfId="0" applyFill="1" applyBorder="1" applyAlignment="1">
      <alignment wrapText="1"/>
    </xf>
    <xf numFmtId="0" fontId="0" fillId="3" borderId="12" xfId="0" applyFill="1" applyBorder="1" applyAlignment="1">
      <alignment horizontal="center" wrapText="1"/>
    </xf>
    <xf numFmtId="164" fontId="8" fillId="4" borderId="12" xfId="1" applyNumberFormat="1" applyFont="1" applyFill="1" applyBorder="1" applyAlignment="1">
      <alignment horizontal="center"/>
    </xf>
    <xf numFmtId="164" fontId="8" fillId="4" borderId="12" xfId="1" applyNumberFormat="1" applyFont="1" applyFill="1" applyBorder="1"/>
    <xf numFmtId="0" fontId="9" fillId="4" borderId="12" xfId="0" applyFont="1" applyFill="1" applyBorder="1"/>
    <xf numFmtId="0" fontId="0" fillId="7" borderId="30" xfId="0" applyFill="1" applyBorder="1" applyAlignment="1">
      <alignment horizontal="center"/>
    </xf>
    <xf numFmtId="0" fontId="0" fillId="7" borderId="30" xfId="0" applyFill="1" applyBorder="1"/>
    <xf numFmtId="0" fontId="0" fillId="7" borderId="30" xfId="0" applyFill="1" applyBorder="1" applyAlignment="1">
      <alignment wrapText="1"/>
    </xf>
    <xf numFmtId="0" fontId="7" fillId="7" borderId="30" xfId="1" applyNumberFormat="1" applyFont="1" applyFill="1" applyBorder="1" applyAlignment="1">
      <alignment horizontal="center"/>
    </xf>
    <xf numFmtId="164" fontId="13" fillId="7" borderId="30" xfId="1" applyNumberFormat="1" applyFont="1" applyFill="1" applyBorder="1" applyAlignment="1">
      <alignment horizontal="center"/>
    </xf>
    <xf numFmtId="164" fontId="8" fillId="8" borderId="30" xfId="1" applyNumberFormat="1" applyFont="1" applyFill="1" applyBorder="1" applyAlignment="1">
      <alignment horizontal="center"/>
    </xf>
    <xf numFmtId="164" fontId="0" fillId="7" borderId="30" xfId="1" applyNumberFormat="1" applyFont="1" applyFill="1" applyBorder="1"/>
    <xf numFmtId="0" fontId="9" fillId="8" borderId="30" xfId="0" applyFont="1" applyFill="1" applyBorder="1"/>
    <xf numFmtId="164" fontId="11" fillId="7" borderId="48" xfId="1" applyNumberFormat="1" applyFont="1" applyFill="1" applyBorder="1"/>
    <xf numFmtId="164" fontId="11" fillId="7" borderId="30" xfId="1" applyNumberFormat="1" applyFont="1" applyFill="1" applyBorder="1"/>
    <xf numFmtId="164" fontId="7" fillId="7" borderId="49" xfId="1" applyNumberFormat="1" applyFont="1" applyFill="1" applyBorder="1"/>
    <xf numFmtId="0" fontId="14" fillId="0" borderId="0" xfId="0" applyFont="1" applyAlignment="1">
      <alignment vertical="center" wrapText="1"/>
    </xf>
    <xf numFmtId="9" fontId="11" fillId="0" borderId="31" xfId="2" applyFont="1" applyFill="1" applyBorder="1"/>
    <xf numFmtId="0" fontId="0" fillId="9" borderId="50" xfId="0" applyFill="1" applyBorder="1" applyAlignment="1">
      <alignment horizontal="center"/>
    </xf>
    <xf numFmtId="0" fontId="11" fillId="9" borderId="2" xfId="0" applyFont="1" applyFill="1" applyBorder="1" applyAlignment="1">
      <alignment horizontal="right"/>
    </xf>
    <xf numFmtId="0" fontId="11" fillId="9" borderId="2" xfId="0" applyFont="1" applyFill="1" applyBorder="1"/>
    <xf numFmtId="164" fontId="11" fillId="9" borderId="2" xfId="1" applyNumberFormat="1" applyFont="1" applyFill="1" applyBorder="1"/>
    <xf numFmtId="164" fontId="11" fillId="9" borderId="23" xfId="1" applyNumberFormat="1" applyFont="1" applyFill="1" applyBorder="1"/>
    <xf numFmtId="164" fontId="11" fillId="9" borderId="43" xfId="1" applyNumberFormat="1" applyFont="1" applyFill="1" applyBorder="1"/>
    <xf numFmtId="164" fontId="11" fillId="4" borderId="10" xfId="0" applyNumberFormat="1" applyFont="1" applyFill="1" applyBorder="1"/>
    <xf numFmtId="164" fontId="11" fillId="0" borderId="10" xfId="0" applyNumberFormat="1" applyFont="1" applyBorder="1"/>
    <xf numFmtId="0" fontId="1" fillId="0" borderId="10" xfId="0" applyFont="1" applyBorder="1" applyAlignment="1">
      <alignment wrapText="1"/>
    </xf>
    <xf numFmtId="164" fontId="3" fillId="3" borderId="10" xfId="1" applyNumberFormat="1" applyFont="1" applyFill="1" applyBorder="1"/>
    <xf numFmtId="164" fontId="11" fillId="3" borderId="10" xfId="0" applyNumberFormat="1" applyFont="1" applyFill="1" applyBorder="1"/>
    <xf numFmtId="0" fontId="8" fillId="0" borderId="10" xfId="0" applyFont="1" applyBorder="1" applyAlignment="1">
      <alignment wrapText="1"/>
    </xf>
    <xf numFmtId="164" fontId="3" fillId="0" borderId="10" xfId="1" applyNumberFormat="1" applyFont="1" applyFill="1" applyBorder="1"/>
    <xf numFmtId="6" fontId="11" fillId="0" borderId="10" xfId="0" applyNumberFormat="1" applyFont="1" applyBorder="1"/>
    <xf numFmtId="164" fontId="7" fillId="0" borderId="10" xfId="1" applyNumberFormat="1" applyFont="1" applyFill="1" applyBorder="1"/>
    <xf numFmtId="0" fontId="8" fillId="7" borderId="10" xfId="0" applyFont="1" applyFill="1" applyBorder="1"/>
    <xf numFmtId="164" fontId="7" fillId="7" borderId="10" xfId="1" applyNumberFormat="1" applyFont="1" applyFill="1" applyBorder="1"/>
    <xf numFmtId="0" fontId="8" fillId="3" borderId="12" xfId="0" applyFont="1" applyFill="1" applyBorder="1" applyAlignment="1">
      <alignment wrapText="1"/>
    </xf>
    <xf numFmtId="164" fontId="10" fillId="4" borderId="12" xfId="1" applyNumberFormat="1" applyFont="1" applyFill="1" applyBorder="1"/>
    <xf numFmtId="164" fontId="11" fillId="4" borderId="12" xfId="0" applyNumberFormat="1" applyFont="1" applyFill="1" applyBorder="1"/>
    <xf numFmtId="0" fontId="3" fillId="2" borderId="23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164" fontId="8" fillId="8" borderId="52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2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164" fontId="0" fillId="0" borderId="24" xfId="1" applyNumberFormat="1" applyFont="1" applyBorder="1"/>
    <xf numFmtId="164" fontId="0" fillId="0" borderId="53" xfId="1" applyNumberFormat="1" applyFont="1" applyBorder="1"/>
    <xf numFmtId="164" fontId="0" fillId="0" borderId="27" xfId="1" applyNumberFormat="1" applyFont="1" applyBorder="1"/>
    <xf numFmtId="164" fontId="0" fillId="0" borderId="10" xfId="0" applyNumberFormat="1" applyBorder="1"/>
    <xf numFmtId="0" fontId="3" fillId="2" borderId="3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164" fontId="0" fillId="0" borderId="33" xfId="0" applyNumberFormat="1" applyBorder="1"/>
    <xf numFmtId="0" fontId="0" fillId="0" borderId="33" xfId="0" applyBorder="1"/>
    <xf numFmtId="164" fontId="0" fillId="0" borderId="32" xfId="0" applyNumberFormat="1" applyBorder="1"/>
    <xf numFmtId="164" fontId="0" fillId="0" borderId="40" xfId="0" applyNumberFormat="1" applyBorder="1"/>
    <xf numFmtId="0" fontId="0" fillId="0" borderId="30" xfId="0" applyBorder="1"/>
    <xf numFmtId="0" fontId="0" fillId="0" borderId="41" xfId="0" applyBorder="1"/>
    <xf numFmtId="164" fontId="3" fillId="10" borderId="35" xfId="0" applyNumberFormat="1" applyFont="1" applyFill="1" applyBorder="1"/>
    <xf numFmtId="164" fontId="3" fillId="10" borderId="9" xfId="0" applyNumberFormat="1" applyFont="1" applyFill="1" applyBorder="1"/>
    <xf numFmtId="164" fontId="3" fillId="10" borderId="36" xfId="0" applyNumberFormat="1" applyFont="1" applyFill="1" applyBorder="1"/>
    <xf numFmtId="9" fontId="3" fillId="10" borderId="34" xfId="2" applyFont="1" applyFill="1" applyBorder="1"/>
    <xf numFmtId="9" fontId="3" fillId="10" borderId="37" xfId="2" applyFont="1" applyFill="1" applyBorder="1"/>
    <xf numFmtId="9" fontId="3" fillId="10" borderId="38" xfId="2" applyFont="1" applyFill="1" applyBorder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9E1F2"/>
      <color rgb="FFDCC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kdf@campk.org" TargetMode="External"/><Relationship Id="rId13" Type="http://schemas.openxmlformats.org/officeDocument/2006/relationships/hyperlink" Target="mailto:bbranson@odysseyhouse.org" TargetMode="External"/><Relationship Id="rId18" Type="http://schemas.openxmlformats.org/officeDocument/2006/relationships/hyperlink" Target="mailto:Sandra@ability1stutah.org" TargetMode="External"/><Relationship Id="rId3" Type="http://schemas.openxmlformats.org/officeDocument/2006/relationships/hyperlink" Target="mailto:Alindsay@rideuta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dlarson@slco.org" TargetMode="External"/><Relationship Id="rId12" Type="http://schemas.openxmlformats.org/officeDocument/2006/relationships/hyperlink" Target="mailto:crysta.colmer@comop.org" TargetMode="External"/><Relationship Id="rId17" Type="http://schemas.openxmlformats.org/officeDocument/2006/relationships/hyperlink" Target="mailto:mhansen@continuemission.org" TargetMode="External"/><Relationship Id="rId2" Type="http://schemas.openxmlformats.org/officeDocument/2006/relationships/hyperlink" Target="mailto:garyt@unitedwayuc.org" TargetMode="External"/><Relationship Id="rId16" Type="http://schemas.openxmlformats.org/officeDocument/2006/relationships/hyperlink" Target="mailto:andy@roadstoind.org" TargetMode="External"/><Relationship Id="rId20" Type="http://schemas.openxmlformats.org/officeDocument/2006/relationships/hyperlink" Target="mailto:transport4boc@gmail.com" TargetMode="External"/><Relationship Id="rId1" Type="http://schemas.openxmlformats.org/officeDocument/2006/relationships/hyperlink" Target="mailto:philshumway@turndreams.org" TargetMode="External"/><Relationship Id="rId6" Type="http://schemas.openxmlformats.org/officeDocument/2006/relationships/hyperlink" Target="mailto:mcalhoon@firststephouse.org" TargetMode="External"/><Relationship Id="rId11" Type="http://schemas.openxmlformats.org/officeDocument/2006/relationships/hyperlink" Target="mailto:grantslead@theroadhome.org" TargetMode="External"/><Relationship Id="rId5" Type="http://schemas.openxmlformats.org/officeDocument/2006/relationships/hyperlink" Target="mailto:matthew.elston@parc-ut.org" TargetMode="External"/><Relationship Id="rId15" Type="http://schemas.openxmlformats.org/officeDocument/2006/relationships/hyperlink" Target="mailto:rblackham@co.davis.ut.us" TargetMode="External"/><Relationship Id="rId10" Type="http://schemas.openxmlformats.org/officeDocument/2006/relationships/hyperlink" Target="mailto:devdir@nhutah.org" TargetMode="External"/><Relationship Id="rId19" Type="http://schemas.openxmlformats.org/officeDocument/2006/relationships/hyperlink" Target="mailto:kristenf@abilityis.org" TargetMode="External"/><Relationship Id="rId4" Type="http://schemas.openxmlformats.org/officeDocument/2006/relationships/hyperlink" Target="mailto:suzy@suzyseniorservices.org" TargetMode="External"/><Relationship Id="rId9" Type="http://schemas.openxmlformats.org/officeDocument/2006/relationships/hyperlink" Target="mailto:gabriella.giannini@uw.org" TargetMode="External"/><Relationship Id="rId14" Type="http://schemas.openxmlformats.org/officeDocument/2006/relationships/hyperlink" Target="mailto:jayz@taylorsvilleut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79BF4-F05A-4186-ACA2-19E3E63780E3}">
  <dimension ref="A1:L35"/>
  <sheetViews>
    <sheetView topLeftCell="A3" workbookViewId="0">
      <selection activeCell="C35" sqref="C35"/>
    </sheetView>
  </sheetViews>
  <sheetFormatPr defaultRowHeight="15" x14ac:dyDescent="0.25"/>
  <cols>
    <col min="1" max="1" width="5.28515625" style="124" customWidth="1"/>
    <col min="2" max="2" width="37.5703125" customWidth="1"/>
    <col min="3" max="3" width="40.42578125" customWidth="1"/>
    <col min="6" max="6" width="12.5703125" customWidth="1"/>
    <col min="7" max="7" width="12.28515625" customWidth="1"/>
    <col min="8" max="8" width="12.5703125" customWidth="1"/>
    <col min="9" max="9" width="9.7109375" customWidth="1"/>
    <col min="10" max="11" width="11.5703125" customWidth="1"/>
    <col min="12" max="12" width="11.28515625" customWidth="1"/>
  </cols>
  <sheetData>
    <row r="1" spans="1:12" ht="16.5" thickBot="1" x14ac:dyDescent="0.3">
      <c r="A1" s="220"/>
      <c r="B1" s="274" t="s">
        <v>229</v>
      </c>
      <c r="C1" s="274"/>
      <c r="D1" s="2"/>
      <c r="E1" s="275" t="s">
        <v>0</v>
      </c>
      <c r="F1" s="276"/>
      <c r="G1" s="276"/>
      <c r="H1" s="277"/>
      <c r="I1" s="1"/>
      <c r="J1" s="1"/>
      <c r="K1" s="1"/>
      <c r="L1" s="2"/>
    </row>
    <row r="2" spans="1:12" ht="16.5" thickBot="1" x14ac:dyDescent="0.3">
      <c r="A2" s="274" t="s">
        <v>1</v>
      </c>
      <c r="B2" s="274"/>
      <c r="E2" s="278" t="s">
        <v>2</v>
      </c>
      <c r="F2" s="278"/>
      <c r="G2" s="5"/>
      <c r="H2" s="6">
        <v>1225084</v>
      </c>
      <c r="J2" s="1"/>
      <c r="L2" s="7"/>
    </row>
    <row r="3" spans="1:12" ht="45.75" thickBot="1" x14ac:dyDescent="0.3">
      <c r="A3" s="198" t="s">
        <v>3</v>
      </c>
      <c r="B3" s="270" t="s">
        <v>4</v>
      </c>
      <c r="C3" s="270" t="s">
        <v>5</v>
      </c>
      <c r="D3" s="270" t="s">
        <v>6</v>
      </c>
      <c r="E3" s="270" t="s">
        <v>7</v>
      </c>
      <c r="F3" s="270" t="s">
        <v>37</v>
      </c>
      <c r="G3" s="270" t="s">
        <v>9</v>
      </c>
      <c r="H3" s="270" t="s">
        <v>10</v>
      </c>
      <c r="I3" s="270" t="s">
        <v>11</v>
      </c>
      <c r="J3" s="270" t="s">
        <v>38</v>
      </c>
      <c r="K3" s="270" t="s">
        <v>13</v>
      </c>
      <c r="L3" s="205" t="s">
        <v>14</v>
      </c>
    </row>
    <row r="4" spans="1:12" ht="15" customHeight="1" x14ac:dyDescent="0.25">
      <c r="A4" s="221">
        <v>1</v>
      </c>
      <c r="B4" s="41" t="s">
        <v>23</v>
      </c>
      <c r="C4" s="267" t="s">
        <v>36</v>
      </c>
      <c r="D4" s="233">
        <v>1</v>
      </c>
      <c r="E4" s="15" t="s">
        <v>16</v>
      </c>
      <c r="F4" s="20">
        <v>75000</v>
      </c>
      <c r="G4" s="234">
        <v>75000</v>
      </c>
      <c r="H4" s="235">
        <v>150000</v>
      </c>
      <c r="I4" s="236" t="s">
        <v>178</v>
      </c>
      <c r="J4" s="268"/>
      <c r="K4" s="269">
        <f>F4</f>
        <v>75000</v>
      </c>
      <c r="L4" s="44"/>
    </row>
    <row r="5" spans="1:12" ht="15" customHeight="1" x14ac:dyDescent="0.25">
      <c r="A5" s="82">
        <v>1</v>
      </c>
      <c r="B5" s="12" t="s">
        <v>23</v>
      </c>
      <c r="C5" s="115" t="s">
        <v>21</v>
      </c>
      <c r="D5" s="88">
        <v>1</v>
      </c>
      <c r="E5" s="89" t="s">
        <v>20</v>
      </c>
      <c r="F5" s="77">
        <v>7200</v>
      </c>
      <c r="G5" s="90">
        <v>1800</v>
      </c>
      <c r="H5" s="91">
        <v>9000</v>
      </c>
      <c r="I5" s="92" t="s">
        <v>181</v>
      </c>
      <c r="J5" s="77">
        <f>F5</f>
        <v>7200</v>
      </c>
      <c r="K5" s="256"/>
      <c r="L5" s="49"/>
    </row>
    <row r="6" spans="1:12" ht="15" customHeight="1" x14ac:dyDescent="0.25">
      <c r="A6" s="82">
        <v>1</v>
      </c>
      <c r="B6" s="12" t="s">
        <v>23</v>
      </c>
      <c r="C6" s="115" t="s">
        <v>19</v>
      </c>
      <c r="D6" s="88">
        <v>1</v>
      </c>
      <c r="E6" s="89" t="s">
        <v>20</v>
      </c>
      <c r="F6" s="77">
        <v>3000</v>
      </c>
      <c r="G6" s="90">
        <v>750</v>
      </c>
      <c r="H6" s="91">
        <v>3750</v>
      </c>
      <c r="I6" s="92" t="s">
        <v>179</v>
      </c>
      <c r="J6" s="77">
        <f>F6</f>
        <v>3000</v>
      </c>
      <c r="K6" s="256"/>
      <c r="L6" s="49"/>
    </row>
    <row r="7" spans="1:12" ht="15" customHeight="1" x14ac:dyDescent="0.25">
      <c r="A7" s="82">
        <v>1</v>
      </c>
      <c r="B7" s="12" t="s">
        <v>23</v>
      </c>
      <c r="C7" s="115" t="s">
        <v>57</v>
      </c>
      <c r="D7" s="88">
        <v>1</v>
      </c>
      <c r="E7" s="89" t="s">
        <v>20</v>
      </c>
      <c r="F7" s="77">
        <v>64000</v>
      </c>
      <c r="G7" s="90">
        <v>16000</v>
      </c>
      <c r="H7" s="91">
        <v>80000</v>
      </c>
      <c r="I7" s="92" t="s">
        <v>192</v>
      </c>
      <c r="J7" s="77">
        <f>F7</f>
        <v>64000</v>
      </c>
      <c r="K7" s="256"/>
      <c r="L7" s="49"/>
    </row>
    <row r="8" spans="1:12" ht="15" customHeight="1" x14ac:dyDescent="0.25">
      <c r="A8" s="82">
        <v>1</v>
      </c>
      <c r="B8" s="12" t="s">
        <v>23</v>
      </c>
      <c r="C8" s="115" t="s">
        <v>58</v>
      </c>
      <c r="D8" s="88">
        <v>1</v>
      </c>
      <c r="E8" s="89" t="s">
        <v>20</v>
      </c>
      <c r="F8" s="77">
        <v>84000</v>
      </c>
      <c r="G8" s="90">
        <v>21000</v>
      </c>
      <c r="H8" s="91">
        <v>105000</v>
      </c>
      <c r="I8" s="92" t="s">
        <v>193</v>
      </c>
      <c r="J8" s="77">
        <f>F8</f>
        <v>84000</v>
      </c>
      <c r="K8" s="256"/>
      <c r="L8" s="49"/>
    </row>
    <row r="9" spans="1:12" ht="15" customHeight="1" x14ac:dyDescent="0.25">
      <c r="A9" s="51">
        <v>2</v>
      </c>
      <c r="B9" s="132" t="s">
        <v>39</v>
      </c>
      <c r="C9" s="117" t="s">
        <v>55</v>
      </c>
      <c r="D9" s="93">
        <v>1</v>
      </c>
      <c r="E9" s="94" t="s">
        <v>16</v>
      </c>
      <c r="F9" s="53">
        <v>75000</v>
      </c>
      <c r="G9" s="95">
        <v>75000</v>
      </c>
      <c r="H9" s="96">
        <v>150000</v>
      </c>
      <c r="I9" s="97" t="s">
        <v>178</v>
      </c>
      <c r="J9" s="53"/>
      <c r="K9" s="257">
        <f>F9</f>
        <v>75000</v>
      </c>
      <c r="L9" s="53"/>
    </row>
    <row r="10" spans="1:12" ht="15" customHeight="1" x14ac:dyDescent="0.25">
      <c r="A10" s="51">
        <v>2</v>
      </c>
      <c r="B10" s="132" t="s">
        <v>39</v>
      </c>
      <c r="C10" s="117" t="s">
        <v>19</v>
      </c>
      <c r="D10" s="93">
        <v>1</v>
      </c>
      <c r="E10" s="94" t="s">
        <v>20</v>
      </c>
      <c r="F10" s="53">
        <v>10552</v>
      </c>
      <c r="G10" s="95">
        <v>2638</v>
      </c>
      <c r="H10" s="96">
        <v>13190</v>
      </c>
      <c r="I10" s="97" t="s">
        <v>179</v>
      </c>
      <c r="J10" s="53">
        <f>F10</f>
        <v>10552</v>
      </c>
      <c r="K10" s="257"/>
      <c r="L10" s="53"/>
    </row>
    <row r="11" spans="1:12" ht="15" customHeight="1" x14ac:dyDescent="0.25">
      <c r="A11" s="82">
        <v>3</v>
      </c>
      <c r="B11" s="130" t="s">
        <v>40</v>
      </c>
      <c r="C11" s="115" t="s">
        <v>56</v>
      </c>
      <c r="D11" s="88">
        <v>1</v>
      </c>
      <c r="E11" s="89" t="s">
        <v>16</v>
      </c>
      <c r="F11" s="77">
        <v>59660</v>
      </c>
      <c r="G11" s="90">
        <v>59660</v>
      </c>
      <c r="H11" s="91">
        <v>119320</v>
      </c>
      <c r="I11" s="92" t="s">
        <v>178</v>
      </c>
      <c r="J11" s="77"/>
      <c r="K11" s="256">
        <f>F11</f>
        <v>59660</v>
      </c>
      <c r="L11" s="49"/>
    </row>
    <row r="12" spans="1:12" ht="15" customHeight="1" x14ac:dyDescent="0.25">
      <c r="A12" s="82">
        <v>3</v>
      </c>
      <c r="B12" s="130" t="s">
        <v>40</v>
      </c>
      <c r="C12" s="115" t="s">
        <v>22</v>
      </c>
      <c r="D12" s="88">
        <v>1</v>
      </c>
      <c r="E12" s="89" t="s">
        <v>20</v>
      </c>
      <c r="F12" s="77">
        <v>40000</v>
      </c>
      <c r="G12" s="90">
        <v>10000</v>
      </c>
      <c r="H12" s="91">
        <v>50000</v>
      </c>
      <c r="I12" s="92" t="s">
        <v>182</v>
      </c>
      <c r="J12" s="77">
        <f>F12</f>
        <v>40000</v>
      </c>
      <c r="K12" s="256"/>
      <c r="L12" s="49"/>
    </row>
    <row r="13" spans="1:12" ht="15" customHeight="1" x14ac:dyDescent="0.25">
      <c r="A13" s="51">
        <v>4</v>
      </c>
      <c r="B13" s="29" t="s">
        <v>205</v>
      </c>
      <c r="C13" s="258" t="s">
        <v>18</v>
      </c>
      <c r="D13" s="93">
        <v>1</v>
      </c>
      <c r="E13" s="94" t="s">
        <v>16</v>
      </c>
      <c r="F13" s="53">
        <v>36880</v>
      </c>
      <c r="G13" s="95">
        <v>36880</v>
      </c>
      <c r="H13" s="96">
        <v>73760</v>
      </c>
      <c r="I13" s="97" t="s">
        <v>178</v>
      </c>
      <c r="J13" s="53"/>
      <c r="K13" s="257">
        <f>F13</f>
        <v>36880</v>
      </c>
      <c r="L13" s="53"/>
    </row>
    <row r="14" spans="1:12" ht="15" customHeight="1" x14ac:dyDescent="0.25">
      <c r="A14" s="82">
        <v>5</v>
      </c>
      <c r="B14" s="12" t="s">
        <v>27</v>
      </c>
      <c r="C14" s="137" t="s">
        <v>18</v>
      </c>
      <c r="D14" s="88">
        <v>1</v>
      </c>
      <c r="E14" s="98" t="s">
        <v>16</v>
      </c>
      <c r="F14" s="49">
        <v>10000</v>
      </c>
      <c r="G14" s="99">
        <v>10000</v>
      </c>
      <c r="H14" s="100">
        <v>20000</v>
      </c>
      <c r="I14" s="101" t="s">
        <v>178</v>
      </c>
      <c r="J14" s="259"/>
      <c r="K14" s="260">
        <f>F14</f>
        <v>10000</v>
      </c>
      <c r="L14" s="49"/>
    </row>
    <row r="15" spans="1:12" ht="15" customHeight="1" x14ac:dyDescent="0.25">
      <c r="A15" s="82">
        <v>5</v>
      </c>
      <c r="B15" s="12" t="s">
        <v>27</v>
      </c>
      <c r="C15" s="115" t="s">
        <v>19</v>
      </c>
      <c r="D15" s="88">
        <v>1</v>
      </c>
      <c r="E15" s="98" t="s">
        <v>20</v>
      </c>
      <c r="F15" s="49">
        <v>9150</v>
      </c>
      <c r="G15" s="99">
        <v>2287</v>
      </c>
      <c r="H15" s="100">
        <v>11437</v>
      </c>
      <c r="I15" s="101" t="s">
        <v>179</v>
      </c>
      <c r="J15" s="259">
        <f>F15</f>
        <v>9150</v>
      </c>
      <c r="K15" s="260"/>
      <c r="L15" s="49"/>
    </row>
    <row r="16" spans="1:12" ht="15" customHeight="1" x14ac:dyDescent="0.25">
      <c r="A16" s="51">
        <v>6</v>
      </c>
      <c r="B16" s="132" t="s">
        <v>41</v>
      </c>
      <c r="C16" s="261" t="s">
        <v>36</v>
      </c>
      <c r="D16" s="93">
        <v>1</v>
      </c>
      <c r="E16" s="94" t="s">
        <v>16</v>
      </c>
      <c r="F16" s="53">
        <v>10000</v>
      </c>
      <c r="G16" s="95">
        <v>10000</v>
      </c>
      <c r="H16" s="96">
        <v>20000</v>
      </c>
      <c r="I16" s="97" t="s">
        <v>178</v>
      </c>
      <c r="J16" s="262"/>
      <c r="K16" s="257">
        <f>F16</f>
        <v>10000</v>
      </c>
      <c r="L16" s="53"/>
    </row>
    <row r="17" spans="1:12" ht="15" customHeight="1" x14ac:dyDescent="0.25">
      <c r="A17" s="51">
        <v>6</v>
      </c>
      <c r="B17" s="132" t="s">
        <v>41</v>
      </c>
      <c r="C17" s="117" t="s">
        <v>19</v>
      </c>
      <c r="D17" s="93">
        <v>1</v>
      </c>
      <c r="E17" s="94" t="s">
        <v>20</v>
      </c>
      <c r="F17" s="53">
        <v>15161</v>
      </c>
      <c r="G17" s="95">
        <v>3791</v>
      </c>
      <c r="H17" s="96">
        <v>18952</v>
      </c>
      <c r="I17" s="97" t="s">
        <v>179</v>
      </c>
      <c r="J17" s="262">
        <f>F17</f>
        <v>15161</v>
      </c>
      <c r="K17" s="263"/>
      <c r="L17" s="53"/>
    </row>
    <row r="18" spans="1:12" ht="15" customHeight="1" x14ac:dyDescent="0.25">
      <c r="A18" s="82">
        <v>7</v>
      </c>
      <c r="B18" s="130" t="s">
        <v>42</v>
      </c>
      <c r="C18" s="137" t="s">
        <v>36</v>
      </c>
      <c r="D18" s="88">
        <v>1</v>
      </c>
      <c r="E18" s="98" t="s">
        <v>16</v>
      </c>
      <c r="F18" s="49">
        <v>6000</v>
      </c>
      <c r="G18" s="99">
        <v>6000</v>
      </c>
      <c r="H18" s="100">
        <v>12000</v>
      </c>
      <c r="I18" s="92" t="s">
        <v>178</v>
      </c>
      <c r="J18" s="49"/>
      <c r="K18" s="49">
        <f>F18</f>
        <v>6000</v>
      </c>
      <c r="L18" s="116"/>
    </row>
    <row r="19" spans="1:12" ht="15" customHeight="1" x14ac:dyDescent="0.25">
      <c r="A19" s="82">
        <v>7</v>
      </c>
      <c r="B19" s="130" t="s">
        <v>42</v>
      </c>
      <c r="C19" s="115" t="s">
        <v>188</v>
      </c>
      <c r="D19" s="88">
        <v>1</v>
      </c>
      <c r="E19" s="98" t="s">
        <v>20</v>
      </c>
      <c r="F19" s="49">
        <v>64000</v>
      </c>
      <c r="G19" s="99">
        <v>16000</v>
      </c>
      <c r="H19" s="100">
        <v>80000</v>
      </c>
      <c r="I19" s="92" t="s">
        <v>193</v>
      </c>
      <c r="J19" s="49">
        <f>F19</f>
        <v>64000</v>
      </c>
      <c r="K19" s="49"/>
      <c r="L19" s="116"/>
    </row>
    <row r="20" spans="1:12" ht="15" customHeight="1" x14ac:dyDescent="0.25">
      <c r="A20" s="51">
        <v>8</v>
      </c>
      <c r="B20" s="132" t="s">
        <v>43</v>
      </c>
      <c r="C20" s="261" t="s">
        <v>36</v>
      </c>
      <c r="D20" s="93">
        <v>1</v>
      </c>
      <c r="E20" s="94" t="s">
        <v>16</v>
      </c>
      <c r="F20" s="81">
        <v>10000</v>
      </c>
      <c r="G20" s="95">
        <v>10000</v>
      </c>
      <c r="H20" s="96">
        <v>20000</v>
      </c>
      <c r="I20" s="97" t="s">
        <v>178</v>
      </c>
      <c r="J20" s="53"/>
      <c r="K20" s="53">
        <f>F20</f>
        <v>10000</v>
      </c>
      <c r="L20" s="264"/>
    </row>
    <row r="21" spans="1:12" ht="15" customHeight="1" x14ac:dyDescent="0.25">
      <c r="A21" s="51">
        <v>8</v>
      </c>
      <c r="B21" s="132" t="s">
        <v>43</v>
      </c>
      <c r="C21" s="117" t="s">
        <v>19</v>
      </c>
      <c r="D21" s="93">
        <v>1</v>
      </c>
      <c r="E21" s="94" t="s">
        <v>20</v>
      </c>
      <c r="F21" s="81">
        <v>2960</v>
      </c>
      <c r="G21" s="95">
        <v>740</v>
      </c>
      <c r="H21" s="96">
        <v>3700</v>
      </c>
      <c r="I21" s="97" t="s">
        <v>179</v>
      </c>
      <c r="J21" s="53">
        <f>F21</f>
        <v>2960</v>
      </c>
      <c r="K21" s="53"/>
      <c r="L21" s="264"/>
    </row>
    <row r="22" spans="1:12" ht="15" customHeight="1" x14ac:dyDescent="0.25">
      <c r="A22" s="82">
        <v>9</v>
      </c>
      <c r="B22" s="130" t="s">
        <v>44</v>
      </c>
      <c r="C22" s="115" t="s">
        <v>36</v>
      </c>
      <c r="D22" s="88">
        <v>1</v>
      </c>
      <c r="E22" s="98" t="s">
        <v>16</v>
      </c>
      <c r="F22" s="49">
        <v>10000</v>
      </c>
      <c r="G22" s="99">
        <v>10000</v>
      </c>
      <c r="H22" s="100">
        <v>20000</v>
      </c>
      <c r="I22" s="101" t="s">
        <v>178</v>
      </c>
      <c r="J22" s="49"/>
      <c r="K22" s="49">
        <f>F22</f>
        <v>10000</v>
      </c>
      <c r="L22" s="116"/>
    </row>
    <row r="23" spans="1:12" ht="15" customHeight="1" x14ac:dyDescent="0.25">
      <c r="A23" s="82">
        <v>9</v>
      </c>
      <c r="B23" s="130" t="s">
        <v>44</v>
      </c>
      <c r="C23" s="115" t="s">
        <v>19</v>
      </c>
      <c r="D23" s="88">
        <v>1</v>
      </c>
      <c r="E23" s="98" t="s">
        <v>20</v>
      </c>
      <c r="F23" s="49">
        <v>12500</v>
      </c>
      <c r="G23" s="99">
        <v>3125</v>
      </c>
      <c r="H23" s="100">
        <v>15625</v>
      </c>
      <c r="I23" s="101" t="s">
        <v>179</v>
      </c>
      <c r="J23" s="49">
        <f>F23</f>
        <v>12500</v>
      </c>
      <c r="K23" s="49"/>
      <c r="L23" s="116"/>
    </row>
    <row r="24" spans="1:12" ht="15" customHeight="1" x14ac:dyDescent="0.25">
      <c r="A24" s="82">
        <v>9</v>
      </c>
      <c r="B24" s="130" t="s">
        <v>44</v>
      </c>
      <c r="C24" s="115" t="s">
        <v>45</v>
      </c>
      <c r="D24" s="88">
        <v>2</v>
      </c>
      <c r="E24" s="98" t="s">
        <v>20</v>
      </c>
      <c r="F24" s="83">
        <v>72000</v>
      </c>
      <c r="G24" s="99">
        <v>18000</v>
      </c>
      <c r="H24" s="100">
        <v>90000</v>
      </c>
      <c r="I24" s="101" t="s">
        <v>194</v>
      </c>
      <c r="J24" s="49">
        <f>F24</f>
        <v>72000</v>
      </c>
      <c r="K24" s="49"/>
      <c r="L24" s="116"/>
    </row>
    <row r="25" spans="1:12" ht="15" customHeight="1" x14ac:dyDescent="0.25">
      <c r="A25" s="51">
        <v>10</v>
      </c>
      <c r="B25" s="132" t="s">
        <v>29</v>
      </c>
      <c r="C25" s="117" t="s">
        <v>59</v>
      </c>
      <c r="D25" s="51">
        <v>2</v>
      </c>
      <c r="E25" s="94" t="s">
        <v>20</v>
      </c>
      <c r="F25" s="81">
        <v>72000</v>
      </c>
      <c r="G25" s="95">
        <v>18000</v>
      </c>
      <c r="H25" s="96">
        <v>90000</v>
      </c>
      <c r="I25" s="97" t="s">
        <v>194</v>
      </c>
      <c r="J25" s="53">
        <v>72000</v>
      </c>
      <c r="K25" s="53"/>
      <c r="L25" s="264"/>
    </row>
    <row r="26" spans="1:12" ht="15" customHeight="1" x14ac:dyDescent="0.25">
      <c r="A26" s="82">
        <v>11</v>
      </c>
      <c r="B26" s="130" t="s">
        <v>46</v>
      </c>
      <c r="C26" s="115" t="s">
        <v>47</v>
      </c>
      <c r="D26" s="88">
        <v>1</v>
      </c>
      <c r="E26" s="98" t="s">
        <v>20</v>
      </c>
      <c r="F26" s="49">
        <v>40000</v>
      </c>
      <c r="G26" s="99">
        <v>10000</v>
      </c>
      <c r="H26" s="100">
        <v>50000</v>
      </c>
      <c r="I26" s="101" t="s">
        <v>193</v>
      </c>
      <c r="J26" s="49">
        <f>F26</f>
        <v>40000</v>
      </c>
      <c r="K26" s="49"/>
      <c r="L26" s="116"/>
    </row>
    <row r="27" spans="1:12" ht="15" customHeight="1" x14ac:dyDescent="0.25">
      <c r="A27" s="51">
        <v>12</v>
      </c>
      <c r="B27" s="132" t="s">
        <v>48</v>
      </c>
      <c r="C27" s="29" t="s">
        <v>49</v>
      </c>
      <c r="D27" s="51">
        <v>1</v>
      </c>
      <c r="E27" s="80" t="s">
        <v>20</v>
      </c>
      <c r="F27" s="81">
        <v>120000</v>
      </c>
      <c r="G27" s="95">
        <v>30000</v>
      </c>
      <c r="H27" s="102">
        <v>150000</v>
      </c>
      <c r="I27" s="97" t="s">
        <v>195</v>
      </c>
      <c r="J27" s="53">
        <f>F27</f>
        <v>120000</v>
      </c>
      <c r="K27" s="53"/>
      <c r="L27" s="264"/>
    </row>
    <row r="28" spans="1:12" ht="15" customHeight="1" x14ac:dyDescent="0.25">
      <c r="A28" s="82">
        <v>13</v>
      </c>
      <c r="B28" s="130" t="s">
        <v>50</v>
      </c>
      <c r="C28" s="12" t="s">
        <v>51</v>
      </c>
      <c r="D28" s="82">
        <v>1</v>
      </c>
      <c r="E28" s="47" t="s">
        <v>20</v>
      </c>
      <c r="F28" s="84">
        <v>17600</v>
      </c>
      <c r="G28" s="90">
        <v>4400</v>
      </c>
      <c r="H28" s="103">
        <v>22000</v>
      </c>
      <c r="I28" s="92" t="s">
        <v>179</v>
      </c>
      <c r="J28" s="49">
        <f>F28</f>
        <v>17600</v>
      </c>
      <c r="K28" s="49"/>
      <c r="L28" s="116"/>
    </row>
    <row r="29" spans="1:12" ht="15" customHeight="1" x14ac:dyDescent="0.25">
      <c r="A29" s="82">
        <v>13</v>
      </c>
      <c r="B29" s="130" t="s">
        <v>50</v>
      </c>
      <c r="C29" s="12" t="s">
        <v>58</v>
      </c>
      <c r="D29" s="82">
        <v>1</v>
      </c>
      <c r="E29" s="47" t="s">
        <v>20</v>
      </c>
      <c r="F29" s="84">
        <v>84000</v>
      </c>
      <c r="G29" s="90">
        <v>21000</v>
      </c>
      <c r="H29" s="103">
        <v>105000</v>
      </c>
      <c r="I29" s="92" t="s">
        <v>193</v>
      </c>
      <c r="J29" s="49">
        <v>84000</v>
      </c>
      <c r="K29" s="49"/>
      <c r="L29" s="116"/>
    </row>
    <row r="30" spans="1:12" ht="15" customHeight="1" x14ac:dyDescent="0.25">
      <c r="A30" s="56">
        <v>14</v>
      </c>
      <c r="B30" s="265" t="s">
        <v>30</v>
      </c>
      <c r="C30" s="55" t="s">
        <v>52</v>
      </c>
      <c r="D30" s="56">
        <v>1</v>
      </c>
      <c r="E30" s="57" t="s">
        <v>20</v>
      </c>
      <c r="F30" s="58">
        <v>3135</v>
      </c>
      <c r="G30" s="104">
        <v>784</v>
      </c>
      <c r="H30" s="105">
        <v>3919</v>
      </c>
      <c r="I30" s="106" t="s">
        <v>181</v>
      </c>
      <c r="J30" s="62">
        <f t="shared" ref="J30" si="0">F30</f>
        <v>3135</v>
      </c>
      <c r="K30" s="62"/>
      <c r="L30" s="266"/>
    </row>
    <row r="31" spans="1:12" ht="15" customHeight="1" x14ac:dyDescent="0.25">
      <c r="A31" s="56">
        <v>14</v>
      </c>
      <c r="B31" s="265" t="s">
        <v>31</v>
      </c>
      <c r="C31" s="55" t="s">
        <v>21</v>
      </c>
      <c r="D31" s="56">
        <v>1</v>
      </c>
      <c r="E31" s="57" t="s">
        <v>20</v>
      </c>
      <c r="F31" s="58">
        <v>65444</v>
      </c>
      <c r="G31" s="104">
        <v>16361</v>
      </c>
      <c r="H31" s="105">
        <v>81805</v>
      </c>
      <c r="I31" s="106" t="s">
        <v>181</v>
      </c>
      <c r="J31" s="62">
        <f>F31</f>
        <v>65444</v>
      </c>
      <c r="K31" s="62"/>
      <c r="L31" s="266"/>
    </row>
    <row r="32" spans="1:12" ht="15" customHeight="1" x14ac:dyDescent="0.25">
      <c r="A32" s="56">
        <v>14</v>
      </c>
      <c r="B32" s="265" t="s">
        <v>53</v>
      </c>
      <c r="C32" s="55" t="s">
        <v>60</v>
      </c>
      <c r="D32" s="56">
        <v>1</v>
      </c>
      <c r="E32" s="57" t="s">
        <v>20</v>
      </c>
      <c r="F32" s="58">
        <v>23334</v>
      </c>
      <c r="G32" s="104">
        <v>5834</v>
      </c>
      <c r="H32" s="105">
        <v>29168</v>
      </c>
      <c r="I32" s="106" t="s">
        <v>182</v>
      </c>
      <c r="J32" s="62">
        <f>F32</f>
        <v>23334</v>
      </c>
      <c r="K32" s="62"/>
      <c r="L32" s="266"/>
    </row>
    <row r="33" spans="1:12" ht="15" customHeight="1" thickBot="1" x14ac:dyDescent="0.3">
      <c r="A33" s="237">
        <v>14</v>
      </c>
      <c r="B33" s="238" t="s">
        <v>32</v>
      </c>
      <c r="C33" s="239" t="s">
        <v>54</v>
      </c>
      <c r="D33" s="237">
        <v>1</v>
      </c>
      <c r="E33" s="240" t="s">
        <v>34</v>
      </c>
      <c r="F33" s="241">
        <v>122508</v>
      </c>
      <c r="G33" s="242">
        <v>0</v>
      </c>
      <c r="H33" s="243">
        <v>122508</v>
      </c>
      <c r="I33" s="244" t="s">
        <v>225</v>
      </c>
      <c r="J33" s="246"/>
      <c r="K33" s="246"/>
      <c r="L33" s="246">
        <f>F33</f>
        <v>122508</v>
      </c>
    </row>
    <row r="34" spans="1:12" ht="15.75" thickBot="1" x14ac:dyDescent="0.3">
      <c r="A34" s="250"/>
      <c r="B34" s="251" t="s">
        <v>35</v>
      </c>
      <c r="C34" s="252"/>
      <c r="D34" s="252"/>
      <c r="E34" s="253"/>
      <c r="F34" s="254">
        <f>SUM(F4:F33)</f>
        <v>1225084</v>
      </c>
      <c r="G34" s="254">
        <f>SUM(G4:G33)</f>
        <v>495050</v>
      </c>
      <c r="H34" s="253">
        <f>SUM(H4:H33)</f>
        <v>1720134</v>
      </c>
      <c r="I34" s="255"/>
      <c r="J34" s="254">
        <f>SUM(J4:J33)</f>
        <v>810036</v>
      </c>
      <c r="K34" s="253">
        <f>SUM(K4:K33)</f>
        <v>292540</v>
      </c>
      <c r="L34" s="254">
        <f>L33</f>
        <v>122508</v>
      </c>
    </row>
    <row r="35" spans="1:12" ht="15.75" thickBot="1" x14ac:dyDescent="0.3">
      <c r="C35" s="248"/>
      <c r="E35" s="73"/>
      <c r="F35" s="87"/>
      <c r="J35" s="249">
        <f>J34/F34</f>
        <v>0.66120853753701792</v>
      </c>
      <c r="K35" s="249">
        <f>K34/F34</f>
        <v>0.23879178897120523</v>
      </c>
      <c r="L35" s="249">
        <f>L34/H2</f>
        <v>9.9999673491776894E-2</v>
      </c>
    </row>
  </sheetData>
  <mergeCells count="4">
    <mergeCell ref="B1:C1"/>
    <mergeCell ref="E1:H1"/>
    <mergeCell ref="E2:F2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zoomScale="90" zoomScaleNormal="90" workbookViewId="0">
      <selection activeCell="F36" sqref="F36"/>
    </sheetView>
  </sheetViews>
  <sheetFormatPr defaultRowHeight="15" x14ac:dyDescent="0.25"/>
  <cols>
    <col min="1" max="1" width="7.28515625" style="124" customWidth="1"/>
    <col min="2" max="2" width="40.28515625" customWidth="1"/>
    <col min="3" max="3" width="41.140625" customWidth="1"/>
    <col min="6" max="6" width="11.5703125" customWidth="1"/>
    <col min="7" max="7" width="10.5703125" customWidth="1"/>
    <col min="8" max="8" width="13" customWidth="1"/>
    <col min="9" max="9" width="11" customWidth="1"/>
    <col min="10" max="10" width="11.7109375" customWidth="1"/>
    <col min="11" max="11" width="11.140625" customWidth="1"/>
  </cols>
  <sheetData>
    <row r="1" spans="1:12" ht="16.5" thickBot="1" x14ac:dyDescent="0.3">
      <c r="A1" s="220"/>
      <c r="B1" s="274" t="s">
        <v>230</v>
      </c>
      <c r="C1" s="274"/>
      <c r="D1" s="2"/>
      <c r="E1" s="275" t="s">
        <v>0</v>
      </c>
      <c r="F1" s="276"/>
      <c r="G1" s="276"/>
      <c r="H1" s="277"/>
      <c r="I1" s="1"/>
      <c r="J1" s="1"/>
      <c r="K1" s="1"/>
      <c r="L1" s="2"/>
    </row>
    <row r="2" spans="1:12" ht="16.5" thickBot="1" x14ac:dyDescent="0.3">
      <c r="A2" s="279" t="s">
        <v>1</v>
      </c>
      <c r="B2" s="279"/>
      <c r="E2" s="278" t="s">
        <v>2</v>
      </c>
      <c r="F2" s="278"/>
      <c r="G2" s="5"/>
      <c r="H2" s="6">
        <v>637720</v>
      </c>
      <c r="J2" s="1"/>
      <c r="L2" s="7"/>
    </row>
    <row r="3" spans="1:12" ht="30.75" thickBot="1" x14ac:dyDescent="0.3">
      <c r="A3" s="198" t="s">
        <v>3</v>
      </c>
      <c r="B3" s="199" t="s">
        <v>4</v>
      </c>
      <c r="C3" s="199" t="s">
        <v>5</v>
      </c>
      <c r="D3" s="200" t="s">
        <v>6</v>
      </c>
      <c r="E3" s="200" t="s">
        <v>7</v>
      </c>
      <c r="F3" s="270" t="s">
        <v>8</v>
      </c>
      <c r="G3" s="270" t="s">
        <v>9</v>
      </c>
      <c r="H3" s="271" t="s">
        <v>10</v>
      </c>
      <c r="I3" s="200" t="s">
        <v>11</v>
      </c>
      <c r="J3" s="270" t="s">
        <v>12</v>
      </c>
      <c r="K3" s="270" t="s">
        <v>13</v>
      </c>
      <c r="L3" s="205" t="s">
        <v>14</v>
      </c>
    </row>
    <row r="4" spans="1:12" ht="15" customHeight="1" x14ac:dyDescent="0.25">
      <c r="A4" s="221">
        <v>15</v>
      </c>
      <c r="B4" s="41" t="s">
        <v>15</v>
      </c>
      <c r="C4" s="232" t="s">
        <v>36</v>
      </c>
      <c r="D4" s="233">
        <v>1</v>
      </c>
      <c r="E4" s="15" t="s">
        <v>16</v>
      </c>
      <c r="F4" s="20">
        <v>71818</v>
      </c>
      <c r="G4" s="234">
        <v>71818</v>
      </c>
      <c r="H4" s="235">
        <f>SUM(F4,G4)</f>
        <v>143636</v>
      </c>
      <c r="I4" s="236" t="s">
        <v>178</v>
      </c>
      <c r="J4" s="18"/>
      <c r="K4" s="22">
        <f>F4</f>
        <v>71818</v>
      </c>
      <c r="L4" s="19"/>
    </row>
    <row r="5" spans="1:12" ht="15" customHeight="1" x14ac:dyDescent="0.25">
      <c r="A5" s="222">
        <v>16</v>
      </c>
      <c r="B5" s="23" t="s">
        <v>17</v>
      </c>
      <c r="C5" s="223" t="s">
        <v>18</v>
      </c>
      <c r="D5" s="224">
        <v>1</v>
      </c>
      <c r="E5" s="225" t="s">
        <v>16</v>
      </c>
      <c r="F5" s="226">
        <v>16670</v>
      </c>
      <c r="G5" s="227">
        <v>16670</v>
      </c>
      <c r="H5" s="228">
        <f>SUM(F5,G5)</f>
        <v>33340</v>
      </c>
      <c r="I5" s="229" t="s">
        <v>178</v>
      </c>
      <c r="J5" s="24"/>
      <c r="K5" s="25">
        <f>F5</f>
        <v>16670</v>
      </c>
      <c r="L5" s="26"/>
    </row>
    <row r="6" spans="1:12" ht="15" customHeight="1" x14ac:dyDescent="0.25">
      <c r="A6" s="222">
        <v>16</v>
      </c>
      <c r="B6" s="23" t="s">
        <v>17</v>
      </c>
      <c r="C6" s="223" t="s">
        <v>19</v>
      </c>
      <c r="D6" s="224">
        <v>1</v>
      </c>
      <c r="E6" s="225" t="s">
        <v>20</v>
      </c>
      <c r="F6" s="226">
        <v>2560</v>
      </c>
      <c r="G6" s="227">
        <v>640</v>
      </c>
      <c r="H6" s="228">
        <v>3200</v>
      </c>
      <c r="I6" s="229" t="s">
        <v>179</v>
      </c>
      <c r="J6" s="24">
        <f>F6</f>
        <v>2560</v>
      </c>
      <c r="K6" s="25"/>
      <c r="L6" s="26"/>
    </row>
    <row r="7" spans="1:12" ht="15" customHeight="1" x14ac:dyDescent="0.25">
      <c r="A7" s="222">
        <v>16</v>
      </c>
      <c r="B7" s="23" t="s">
        <v>17</v>
      </c>
      <c r="C7" s="223" t="s">
        <v>21</v>
      </c>
      <c r="D7" s="224">
        <v>1</v>
      </c>
      <c r="E7" s="225" t="s">
        <v>20</v>
      </c>
      <c r="F7" s="226">
        <v>49600</v>
      </c>
      <c r="G7" s="227">
        <v>12400</v>
      </c>
      <c r="H7" s="228">
        <v>62000</v>
      </c>
      <c r="I7" s="229" t="s">
        <v>181</v>
      </c>
      <c r="J7" s="24">
        <f>F7</f>
        <v>49600</v>
      </c>
      <c r="K7" s="25"/>
      <c r="L7" s="26"/>
    </row>
    <row r="8" spans="1:12" ht="15" customHeight="1" x14ac:dyDescent="0.25">
      <c r="A8" s="222">
        <v>16</v>
      </c>
      <c r="B8" s="23" t="s">
        <v>17</v>
      </c>
      <c r="C8" s="223" t="s">
        <v>22</v>
      </c>
      <c r="D8" s="224">
        <v>1</v>
      </c>
      <c r="E8" s="225" t="s">
        <v>20</v>
      </c>
      <c r="F8" s="226">
        <v>960</v>
      </c>
      <c r="G8" s="227">
        <v>240</v>
      </c>
      <c r="H8" s="228">
        <v>1200</v>
      </c>
      <c r="I8" s="229" t="s">
        <v>182</v>
      </c>
      <c r="J8" s="24">
        <f>F8</f>
        <v>960</v>
      </c>
      <c r="K8" s="25"/>
      <c r="L8" s="26"/>
    </row>
    <row r="9" spans="1:12" ht="15" customHeight="1" x14ac:dyDescent="0.25">
      <c r="A9" s="82">
        <v>1</v>
      </c>
      <c r="B9" s="12" t="s">
        <v>23</v>
      </c>
      <c r="C9" s="115" t="s">
        <v>18</v>
      </c>
      <c r="D9" s="88">
        <v>1</v>
      </c>
      <c r="E9" s="89" t="s">
        <v>16</v>
      </c>
      <c r="F9" s="77">
        <v>62614</v>
      </c>
      <c r="G9" s="90">
        <v>62614</v>
      </c>
      <c r="H9" s="91">
        <f>SUM(F9,G9)</f>
        <v>125228</v>
      </c>
      <c r="I9" s="92" t="s">
        <v>178</v>
      </c>
      <c r="J9" s="27"/>
      <c r="K9" s="22">
        <f>F9</f>
        <v>62614</v>
      </c>
      <c r="L9" s="19"/>
    </row>
    <row r="10" spans="1:12" ht="15" customHeight="1" x14ac:dyDescent="0.25">
      <c r="A10" s="82">
        <v>1</v>
      </c>
      <c r="B10" s="12" t="s">
        <v>23</v>
      </c>
      <c r="C10" s="115" t="s">
        <v>19</v>
      </c>
      <c r="D10" s="88">
        <v>1</v>
      </c>
      <c r="E10" s="89" t="s">
        <v>20</v>
      </c>
      <c r="F10" s="77">
        <v>4000</v>
      </c>
      <c r="G10" s="90">
        <v>1000</v>
      </c>
      <c r="H10" s="91">
        <v>5000</v>
      </c>
      <c r="I10" s="92" t="s">
        <v>179</v>
      </c>
      <c r="J10" s="27">
        <f>F10</f>
        <v>4000</v>
      </c>
      <c r="K10" s="22"/>
      <c r="L10" s="19"/>
    </row>
    <row r="11" spans="1:12" ht="15" customHeight="1" x14ac:dyDescent="0.25">
      <c r="A11" s="82">
        <v>1</v>
      </c>
      <c r="B11" s="12" t="s">
        <v>23</v>
      </c>
      <c r="C11" s="115" t="s">
        <v>21</v>
      </c>
      <c r="D11" s="88">
        <v>1</v>
      </c>
      <c r="E11" s="89" t="s">
        <v>20</v>
      </c>
      <c r="F11" s="77">
        <v>9600</v>
      </c>
      <c r="G11" s="90">
        <v>2400</v>
      </c>
      <c r="H11" s="91">
        <v>12000</v>
      </c>
      <c r="I11" s="92" t="s">
        <v>181</v>
      </c>
      <c r="J11" s="27">
        <f>F11</f>
        <v>9600</v>
      </c>
      <c r="K11" s="22"/>
      <c r="L11" s="19"/>
    </row>
    <row r="12" spans="1:12" ht="15" customHeight="1" x14ac:dyDescent="0.25">
      <c r="A12" s="82">
        <v>1</v>
      </c>
      <c r="B12" s="12" t="s">
        <v>23</v>
      </c>
      <c r="C12" s="115" t="s">
        <v>24</v>
      </c>
      <c r="D12" s="88">
        <v>1</v>
      </c>
      <c r="E12" s="89" t="s">
        <v>20</v>
      </c>
      <c r="F12" s="77">
        <v>40000</v>
      </c>
      <c r="G12" s="90">
        <v>10000</v>
      </c>
      <c r="H12" s="91">
        <v>50000</v>
      </c>
      <c r="I12" s="92" t="s">
        <v>193</v>
      </c>
      <c r="J12" s="27">
        <f>F12</f>
        <v>40000</v>
      </c>
      <c r="K12" s="22"/>
      <c r="L12" s="19"/>
    </row>
    <row r="13" spans="1:12" ht="15" customHeight="1" x14ac:dyDescent="0.25">
      <c r="A13" s="82">
        <v>1</v>
      </c>
      <c r="B13" s="12" t="s">
        <v>23</v>
      </c>
      <c r="C13" s="115" t="s">
        <v>25</v>
      </c>
      <c r="D13" s="88">
        <v>2</v>
      </c>
      <c r="E13" s="89" t="s">
        <v>20</v>
      </c>
      <c r="F13" s="77">
        <v>80000</v>
      </c>
      <c r="G13" s="90">
        <v>20000</v>
      </c>
      <c r="H13" s="91">
        <v>100000</v>
      </c>
      <c r="I13" s="92" t="s">
        <v>192</v>
      </c>
      <c r="J13" s="27">
        <f>F13</f>
        <v>80000</v>
      </c>
      <c r="K13" s="22"/>
      <c r="L13" s="19"/>
    </row>
    <row r="14" spans="1:12" ht="15" customHeight="1" x14ac:dyDescent="0.25">
      <c r="A14" s="51">
        <v>17</v>
      </c>
      <c r="B14" s="29" t="s">
        <v>26</v>
      </c>
      <c r="C14" s="117" t="s">
        <v>18</v>
      </c>
      <c r="D14" s="93">
        <v>1</v>
      </c>
      <c r="E14" s="94" t="s">
        <v>16</v>
      </c>
      <c r="F14" s="53">
        <v>3444</v>
      </c>
      <c r="G14" s="95">
        <v>3444</v>
      </c>
      <c r="H14" s="96">
        <f>SUM(F14,G14)</f>
        <v>6888</v>
      </c>
      <c r="I14" s="97" t="s">
        <v>178</v>
      </c>
      <c r="J14" s="37"/>
      <c r="K14" s="38">
        <f>F14</f>
        <v>3444</v>
      </c>
      <c r="L14" s="39"/>
    </row>
    <row r="15" spans="1:12" ht="15" customHeight="1" x14ac:dyDescent="0.25">
      <c r="A15" s="51">
        <v>17</v>
      </c>
      <c r="B15" s="29" t="s">
        <v>26</v>
      </c>
      <c r="C15" s="117" t="s">
        <v>19</v>
      </c>
      <c r="D15" s="93">
        <v>1</v>
      </c>
      <c r="E15" s="94" t="s">
        <v>20</v>
      </c>
      <c r="F15" s="53">
        <v>144</v>
      </c>
      <c r="G15" s="95">
        <v>37</v>
      </c>
      <c r="H15" s="96">
        <v>181</v>
      </c>
      <c r="I15" s="97" t="s">
        <v>179</v>
      </c>
      <c r="J15" s="37">
        <f>F15</f>
        <v>144</v>
      </c>
      <c r="K15" s="38"/>
      <c r="L15" s="39"/>
    </row>
    <row r="16" spans="1:12" ht="15" customHeight="1" x14ac:dyDescent="0.25">
      <c r="A16" s="82">
        <v>5</v>
      </c>
      <c r="B16" s="12" t="s">
        <v>27</v>
      </c>
      <c r="C16" s="115" t="s">
        <v>18</v>
      </c>
      <c r="D16" s="88">
        <v>1</v>
      </c>
      <c r="E16" s="98" t="s">
        <v>16</v>
      </c>
      <c r="F16" s="49">
        <v>28056</v>
      </c>
      <c r="G16" s="99">
        <v>28056</v>
      </c>
      <c r="H16" s="100">
        <v>56111</v>
      </c>
      <c r="I16" s="101" t="s">
        <v>178</v>
      </c>
      <c r="J16" s="45"/>
      <c r="K16" s="46">
        <f>F16</f>
        <v>28056</v>
      </c>
      <c r="L16" s="19"/>
    </row>
    <row r="17" spans="1:12" ht="15" customHeight="1" x14ac:dyDescent="0.25">
      <c r="A17" s="82">
        <v>5</v>
      </c>
      <c r="B17" s="12" t="s">
        <v>27</v>
      </c>
      <c r="C17" s="115" t="s">
        <v>22</v>
      </c>
      <c r="D17" s="88">
        <v>1</v>
      </c>
      <c r="E17" s="98" t="s">
        <v>20</v>
      </c>
      <c r="F17" s="49">
        <v>18874</v>
      </c>
      <c r="G17" s="99">
        <v>4719</v>
      </c>
      <c r="H17" s="100">
        <v>23593</v>
      </c>
      <c r="I17" s="101" t="s">
        <v>182</v>
      </c>
      <c r="J17" s="45">
        <f>F17</f>
        <v>18874</v>
      </c>
      <c r="K17" s="125"/>
      <c r="L17" s="19"/>
    </row>
    <row r="18" spans="1:12" ht="15" customHeight="1" x14ac:dyDescent="0.25">
      <c r="A18" s="82">
        <v>5</v>
      </c>
      <c r="B18" s="12" t="s">
        <v>27</v>
      </c>
      <c r="C18" s="115" t="s">
        <v>19</v>
      </c>
      <c r="D18" s="88">
        <v>1</v>
      </c>
      <c r="E18" s="98" t="s">
        <v>20</v>
      </c>
      <c r="F18" s="49">
        <v>5373</v>
      </c>
      <c r="G18" s="99">
        <v>1343</v>
      </c>
      <c r="H18" s="100">
        <v>6716</v>
      </c>
      <c r="I18" s="101" t="s">
        <v>179</v>
      </c>
      <c r="J18" s="45">
        <f>F18</f>
        <v>5373</v>
      </c>
      <c r="K18" s="125"/>
      <c r="L18" s="19"/>
    </row>
    <row r="19" spans="1:12" ht="15" customHeight="1" x14ac:dyDescent="0.25">
      <c r="A19" s="51">
        <v>18</v>
      </c>
      <c r="B19" s="29" t="s">
        <v>28</v>
      </c>
      <c r="C19" s="117" t="s">
        <v>36</v>
      </c>
      <c r="D19" s="93">
        <v>1</v>
      </c>
      <c r="E19" s="80" t="s">
        <v>16</v>
      </c>
      <c r="F19" s="53">
        <v>32415</v>
      </c>
      <c r="G19" s="95">
        <v>32415</v>
      </c>
      <c r="H19" s="96">
        <f>SUM(F19:G19)</f>
        <v>64830</v>
      </c>
      <c r="I19" s="97" t="s">
        <v>178</v>
      </c>
      <c r="J19" s="52"/>
      <c r="K19" s="53">
        <f>F19</f>
        <v>32415</v>
      </c>
      <c r="L19" s="54"/>
    </row>
    <row r="20" spans="1:12" ht="15" customHeight="1" x14ac:dyDescent="0.25">
      <c r="A20" s="51">
        <v>18</v>
      </c>
      <c r="B20" s="29" t="s">
        <v>28</v>
      </c>
      <c r="C20" s="117" t="s">
        <v>19</v>
      </c>
      <c r="D20" s="93">
        <v>1</v>
      </c>
      <c r="E20" s="80" t="s">
        <v>20</v>
      </c>
      <c r="F20" s="53">
        <v>5000</v>
      </c>
      <c r="G20" s="95">
        <v>1250</v>
      </c>
      <c r="H20" s="96">
        <v>6250</v>
      </c>
      <c r="I20" s="97" t="s">
        <v>179</v>
      </c>
      <c r="J20" s="52">
        <f>F20</f>
        <v>5000</v>
      </c>
      <c r="K20" s="53"/>
      <c r="L20" s="54"/>
    </row>
    <row r="21" spans="1:12" ht="15" customHeight="1" x14ac:dyDescent="0.25">
      <c r="A21" s="51">
        <v>18</v>
      </c>
      <c r="B21" s="29" t="s">
        <v>28</v>
      </c>
      <c r="C21" s="117" t="s">
        <v>227</v>
      </c>
      <c r="D21" s="93">
        <v>1</v>
      </c>
      <c r="E21" s="80" t="s">
        <v>20</v>
      </c>
      <c r="F21" s="53">
        <v>8083</v>
      </c>
      <c r="G21" s="95">
        <v>2021</v>
      </c>
      <c r="H21" s="96">
        <v>10104</v>
      </c>
      <c r="I21" s="97" t="s">
        <v>226</v>
      </c>
      <c r="J21" s="52"/>
      <c r="K21" s="53">
        <f>F21</f>
        <v>8083</v>
      </c>
      <c r="L21" s="54"/>
    </row>
    <row r="22" spans="1:12" ht="15" customHeight="1" x14ac:dyDescent="0.25">
      <c r="A22" s="51">
        <v>18</v>
      </c>
      <c r="B22" s="29" t="s">
        <v>28</v>
      </c>
      <c r="C22" s="117" t="s">
        <v>24</v>
      </c>
      <c r="D22" s="93">
        <v>1</v>
      </c>
      <c r="E22" s="80" t="s">
        <v>20</v>
      </c>
      <c r="F22" s="53">
        <v>40000</v>
      </c>
      <c r="G22" s="95">
        <v>10000</v>
      </c>
      <c r="H22" s="96">
        <v>50000</v>
      </c>
      <c r="I22" s="97" t="s">
        <v>193</v>
      </c>
      <c r="J22" s="52">
        <f>F22</f>
        <v>40000</v>
      </c>
      <c r="K22" s="53"/>
      <c r="L22" s="54"/>
    </row>
    <row r="23" spans="1:12" ht="15" customHeight="1" x14ac:dyDescent="0.25">
      <c r="A23" s="82">
        <v>10</v>
      </c>
      <c r="B23" s="230" t="s">
        <v>29</v>
      </c>
      <c r="C23" s="115" t="s">
        <v>189</v>
      </c>
      <c r="D23" s="82">
        <v>1</v>
      </c>
      <c r="E23" s="98" t="s">
        <v>20</v>
      </c>
      <c r="F23" s="83">
        <v>84000</v>
      </c>
      <c r="G23" s="99">
        <v>21000</v>
      </c>
      <c r="H23" s="100">
        <v>105000</v>
      </c>
      <c r="I23" s="101" t="s">
        <v>193</v>
      </c>
      <c r="J23" s="48">
        <f>F23</f>
        <v>84000</v>
      </c>
      <c r="K23" s="49"/>
      <c r="L23" s="50"/>
    </row>
    <row r="24" spans="1:12" ht="15" customHeight="1" x14ac:dyDescent="0.25">
      <c r="A24" s="56">
        <v>14</v>
      </c>
      <c r="B24" s="55" t="s">
        <v>30</v>
      </c>
      <c r="C24" s="55" t="s">
        <v>21</v>
      </c>
      <c r="D24" s="56">
        <v>1</v>
      </c>
      <c r="E24" s="57" t="s">
        <v>20</v>
      </c>
      <c r="F24" s="58">
        <v>10737</v>
      </c>
      <c r="G24" s="104">
        <v>2685</v>
      </c>
      <c r="H24" s="105">
        <v>13422</v>
      </c>
      <c r="I24" s="231" t="s">
        <v>181</v>
      </c>
      <c r="J24" s="61">
        <f>F24</f>
        <v>10737</v>
      </c>
      <c r="K24" s="62"/>
      <c r="L24" s="63"/>
    </row>
    <row r="25" spans="1:12" ht="15" customHeight="1" thickBot="1" x14ac:dyDescent="0.3">
      <c r="A25" s="237">
        <v>14</v>
      </c>
      <c r="B25" s="238" t="s">
        <v>32</v>
      </c>
      <c r="C25" s="239" t="s">
        <v>33</v>
      </c>
      <c r="D25" s="237">
        <v>1</v>
      </c>
      <c r="E25" s="240" t="s">
        <v>34</v>
      </c>
      <c r="F25" s="241">
        <v>63772</v>
      </c>
      <c r="G25" s="242"/>
      <c r="H25" s="243">
        <v>63772</v>
      </c>
      <c r="I25" s="244" t="s">
        <v>225</v>
      </c>
      <c r="J25" s="245"/>
      <c r="K25" s="246"/>
      <c r="L25" s="247">
        <f>F25</f>
        <v>63772</v>
      </c>
    </row>
    <row r="26" spans="1:12" ht="15.75" thickBot="1" x14ac:dyDescent="0.3">
      <c r="A26" s="250"/>
      <c r="B26" s="251" t="s">
        <v>35</v>
      </c>
      <c r="C26" s="252"/>
      <c r="D26" s="252"/>
      <c r="E26" s="253"/>
      <c r="F26" s="254">
        <f>SUM(F4,F5,F6,F7,F8,F9,F10,F11,F12,F13,F14,F15,F16,F17,F18,F19,F20,F21,F22,F23,F24,,F25)</f>
        <v>637720</v>
      </c>
      <c r="G26" s="254">
        <f>SUM(G4:G25)</f>
        <v>304752</v>
      </c>
      <c r="H26" s="253">
        <f>SUM(H4:H25)</f>
        <v>942471</v>
      </c>
      <c r="I26" s="255"/>
      <c r="J26" s="254">
        <f>SUM(J4:J25)</f>
        <v>350848</v>
      </c>
      <c r="K26" s="254">
        <f>SUM(K4:K25)</f>
        <v>223100</v>
      </c>
      <c r="L26" s="254">
        <f>L25</f>
        <v>63772</v>
      </c>
    </row>
    <row r="27" spans="1:12" ht="15.75" thickBot="1" x14ac:dyDescent="0.3">
      <c r="C27" s="248"/>
      <c r="E27" s="73"/>
      <c r="F27" s="74"/>
      <c r="J27" s="249">
        <f>J26/F26</f>
        <v>0.55015994480336194</v>
      </c>
      <c r="K27" s="249">
        <f>K26/F26</f>
        <v>0.34984005519663802</v>
      </c>
      <c r="L27" s="249">
        <f>L26/H2</f>
        <v>0.1</v>
      </c>
    </row>
    <row r="28" spans="1:12" x14ac:dyDescent="0.25">
      <c r="A28" s="214"/>
      <c r="F28" s="76"/>
    </row>
  </sheetData>
  <mergeCells count="4">
    <mergeCell ref="B1:C1"/>
    <mergeCell ref="E1:H1"/>
    <mergeCell ref="E2:F2"/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7C107-FD55-46A7-98EC-CA777B9BAB9B}">
  <dimension ref="A1:L18"/>
  <sheetViews>
    <sheetView workbookViewId="0">
      <selection activeCell="P20" sqref="P20"/>
    </sheetView>
  </sheetViews>
  <sheetFormatPr defaultRowHeight="15" x14ac:dyDescent="0.25"/>
  <cols>
    <col min="1" max="1" width="5" customWidth="1"/>
    <col min="2" max="2" width="38.42578125" customWidth="1"/>
    <col min="3" max="3" width="36.85546875" customWidth="1"/>
    <col min="6" max="6" width="12" customWidth="1"/>
    <col min="7" max="7" width="12.7109375" customWidth="1"/>
    <col min="8" max="8" width="12.5703125" customWidth="1"/>
    <col min="10" max="10" width="11.28515625" customWidth="1"/>
    <col min="11" max="11" width="11.7109375" customWidth="1"/>
  </cols>
  <sheetData>
    <row r="1" spans="1:12" ht="16.5" thickBot="1" x14ac:dyDescent="0.3">
      <c r="A1" s="1"/>
      <c r="B1" s="274" t="s">
        <v>231</v>
      </c>
      <c r="C1" s="274"/>
      <c r="D1" s="2"/>
      <c r="E1" s="275" t="s">
        <v>0</v>
      </c>
      <c r="F1" s="276"/>
      <c r="G1" s="276"/>
      <c r="H1" s="277"/>
      <c r="I1" s="1"/>
      <c r="J1" s="1"/>
      <c r="K1" s="1"/>
      <c r="L1" s="2"/>
    </row>
    <row r="2" spans="1:12" ht="16.5" thickBot="1" x14ac:dyDescent="0.3">
      <c r="A2" s="3" t="s">
        <v>1</v>
      </c>
      <c r="B2" s="4"/>
      <c r="E2" s="278" t="s">
        <v>2</v>
      </c>
      <c r="F2" s="278"/>
      <c r="G2" s="5"/>
      <c r="H2" s="6">
        <v>487898</v>
      </c>
      <c r="J2" s="1"/>
      <c r="L2" s="7"/>
    </row>
    <row r="3" spans="1:12" ht="46.5" thickTop="1" thickBot="1" x14ac:dyDescent="0.3">
      <c r="A3" s="8" t="s">
        <v>3</v>
      </c>
      <c r="B3" s="9" t="s">
        <v>4</v>
      </c>
      <c r="C3" s="9" t="s">
        <v>5</v>
      </c>
      <c r="D3" s="10" t="s">
        <v>6</v>
      </c>
      <c r="E3" s="10" t="s">
        <v>7</v>
      </c>
      <c r="F3" s="270" t="s">
        <v>8</v>
      </c>
      <c r="G3" s="270" t="s">
        <v>9</v>
      </c>
      <c r="H3" s="272" t="s">
        <v>10</v>
      </c>
      <c r="I3" s="10" t="s">
        <v>11</v>
      </c>
      <c r="J3" s="270" t="s">
        <v>12</v>
      </c>
      <c r="K3" s="270" t="s">
        <v>61</v>
      </c>
      <c r="L3" s="272" t="s">
        <v>14</v>
      </c>
    </row>
    <row r="4" spans="1:12" ht="15" customHeight="1" thickBot="1" x14ac:dyDescent="0.3">
      <c r="A4" s="11">
        <v>1</v>
      </c>
      <c r="B4" s="79" t="s">
        <v>23</v>
      </c>
      <c r="C4" s="107" t="s">
        <v>66</v>
      </c>
      <c r="D4" s="14">
        <v>1</v>
      </c>
      <c r="E4" s="15" t="s">
        <v>16</v>
      </c>
      <c r="F4" s="20">
        <v>75000</v>
      </c>
      <c r="G4" s="16">
        <v>75000</v>
      </c>
      <c r="H4" s="17">
        <v>150000</v>
      </c>
      <c r="I4" s="21" t="s">
        <v>178</v>
      </c>
      <c r="J4" s="18"/>
      <c r="K4" s="22">
        <f>F4</f>
        <v>75000</v>
      </c>
      <c r="L4" s="19"/>
    </row>
    <row r="5" spans="1:12" ht="15" customHeight="1" thickBot="1" x14ac:dyDescent="0.3">
      <c r="A5" s="11">
        <v>1</v>
      </c>
      <c r="B5" s="79" t="s">
        <v>23</v>
      </c>
      <c r="C5" s="13" t="s">
        <v>52</v>
      </c>
      <c r="D5" s="14">
        <v>1</v>
      </c>
      <c r="E5" s="15" t="s">
        <v>20</v>
      </c>
      <c r="F5" s="20">
        <v>7200</v>
      </c>
      <c r="G5" s="16">
        <v>1800</v>
      </c>
      <c r="H5" s="17">
        <v>9000</v>
      </c>
      <c r="I5" s="21" t="s">
        <v>181</v>
      </c>
      <c r="J5" s="27">
        <f>F5</f>
        <v>7200</v>
      </c>
      <c r="K5" s="22"/>
      <c r="L5" s="19"/>
    </row>
    <row r="6" spans="1:12" ht="15" customHeight="1" thickBot="1" x14ac:dyDescent="0.3">
      <c r="A6" s="11">
        <v>1</v>
      </c>
      <c r="B6" s="79" t="s">
        <v>23</v>
      </c>
      <c r="C6" s="13" t="s">
        <v>19</v>
      </c>
      <c r="D6" s="14">
        <v>1</v>
      </c>
      <c r="E6" s="15" t="s">
        <v>20</v>
      </c>
      <c r="F6" s="20">
        <v>3000</v>
      </c>
      <c r="G6" s="16">
        <v>750</v>
      </c>
      <c r="H6" s="17">
        <v>3750</v>
      </c>
      <c r="I6" s="21" t="s">
        <v>179</v>
      </c>
      <c r="J6" s="27">
        <f>F6</f>
        <v>3000</v>
      </c>
      <c r="K6" s="22"/>
      <c r="L6" s="19"/>
    </row>
    <row r="7" spans="1:12" ht="15" customHeight="1" thickBot="1" x14ac:dyDescent="0.3">
      <c r="A7" s="11">
        <v>1</v>
      </c>
      <c r="B7" s="79" t="s">
        <v>23</v>
      </c>
      <c r="C7" s="107" t="s">
        <v>58</v>
      </c>
      <c r="D7" s="14">
        <v>1</v>
      </c>
      <c r="E7" s="15" t="s">
        <v>20</v>
      </c>
      <c r="F7" s="20">
        <v>84000</v>
      </c>
      <c r="G7" s="16">
        <v>21000</v>
      </c>
      <c r="H7" s="17">
        <v>105000</v>
      </c>
      <c r="I7" s="21" t="s">
        <v>193</v>
      </c>
      <c r="J7" s="27">
        <f>F7</f>
        <v>84000</v>
      </c>
      <c r="K7" s="22"/>
      <c r="L7" s="19"/>
    </row>
    <row r="8" spans="1:12" ht="15" customHeight="1" thickBot="1" x14ac:dyDescent="0.3">
      <c r="A8" s="28">
        <v>19</v>
      </c>
      <c r="B8" s="78" t="s">
        <v>62</v>
      </c>
      <c r="C8" s="30" t="s">
        <v>18</v>
      </c>
      <c r="D8" s="31">
        <v>1</v>
      </c>
      <c r="E8" s="32" t="s">
        <v>16</v>
      </c>
      <c r="F8" s="33">
        <v>17688</v>
      </c>
      <c r="G8" s="34">
        <v>17688</v>
      </c>
      <c r="H8" s="35">
        <v>35376</v>
      </c>
      <c r="I8" s="36" t="s">
        <v>178</v>
      </c>
      <c r="J8" s="37"/>
      <c r="K8" s="38">
        <f>F8</f>
        <v>17688</v>
      </c>
      <c r="L8" s="39"/>
    </row>
    <row r="9" spans="1:12" ht="15" customHeight="1" thickBot="1" x14ac:dyDescent="0.3">
      <c r="A9" s="11">
        <v>5</v>
      </c>
      <c r="B9" s="42" t="s">
        <v>27</v>
      </c>
      <c r="C9" s="13" t="s">
        <v>55</v>
      </c>
      <c r="D9" s="14">
        <v>1</v>
      </c>
      <c r="E9" s="43" t="s">
        <v>16</v>
      </c>
      <c r="F9" s="20">
        <v>75000</v>
      </c>
      <c r="G9" s="16">
        <v>75000</v>
      </c>
      <c r="H9" s="17">
        <v>150000</v>
      </c>
      <c r="I9" s="21" t="s">
        <v>178</v>
      </c>
      <c r="J9" s="27"/>
      <c r="K9" s="22">
        <f>F9</f>
        <v>75000</v>
      </c>
      <c r="L9" s="19"/>
    </row>
    <row r="10" spans="1:12" ht="15" customHeight="1" thickBot="1" x14ac:dyDescent="0.3">
      <c r="A10" s="11">
        <v>5</v>
      </c>
      <c r="B10" s="42" t="s">
        <v>27</v>
      </c>
      <c r="C10" s="107" t="s">
        <v>65</v>
      </c>
      <c r="D10" s="14">
        <v>1</v>
      </c>
      <c r="E10" s="43" t="s">
        <v>20</v>
      </c>
      <c r="F10" s="20">
        <v>75000</v>
      </c>
      <c r="G10" s="16">
        <v>18750</v>
      </c>
      <c r="H10" s="17">
        <v>93750</v>
      </c>
      <c r="I10" s="21" t="s">
        <v>182</v>
      </c>
      <c r="J10" s="27">
        <f>F10</f>
        <v>75000</v>
      </c>
      <c r="K10" s="22"/>
      <c r="L10" s="19"/>
    </row>
    <row r="11" spans="1:12" ht="15" customHeight="1" thickBot="1" x14ac:dyDescent="0.3">
      <c r="A11" s="11">
        <v>5</v>
      </c>
      <c r="B11" s="42" t="s">
        <v>27</v>
      </c>
      <c r="C11" s="13" t="s">
        <v>19</v>
      </c>
      <c r="D11" s="14">
        <v>1</v>
      </c>
      <c r="E11" s="43" t="s">
        <v>20</v>
      </c>
      <c r="F11" s="20">
        <v>16168</v>
      </c>
      <c r="G11" s="16">
        <v>4042</v>
      </c>
      <c r="H11" s="17">
        <v>20210</v>
      </c>
      <c r="I11" s="21" t="s">
        <v>179</v>
      </c>
      <c r="J11" s="27">
        <f>F11</f>
        <v>16168</v>
      </c>
      <c r="K11" s="22"/>
      <c r="L11" s="19"/>
    </row>
    <row r="12" spans="1:12" ht="15" customHeight="1" x14ac:dyDescent="0.25">
      <c r="A12" s="28">
        <v>20</v>
      </c>
      <c r="B12" s="78" t="s">
        <v>63</v>
      </c>
      <c r="C12" s="108" t="s">
        <v>64</v>
      </c>
      <c r="D12" s="31">
        <v>1</v>
      </c>
      <c r="E12" s="32" t="s">
        <v>16</v>
      </c>
      <c r="F12" s="33">
        <v>2601</v>
      </c>
      <c r="G12" s="34">
        <v>2601</v>
      </c>
      <c r="H12" s="35">
        <v>5202</v>
      </c>
      <c r="I12" s="36" t="s">
        <v>178</v>
      </c>
      <c r="J12" s="37"/>
      <c r="K12" s="38">
        <f>F12</f>
        <v>2601</v>
      </c>
      <c r="L12" s="39"/>
    </row>
    <row r="13" spans="1:12" ht="15" customHeight="1" x14ac:dyDescent="0.25">
      <c r="A13" s="40">
        <v>20</v>
      </c>
      <c r="B13" s="78" t="s">
        <v>63</v>
      </c>
      <c r="C13" s="30" t="s">
        <v>19</v>
      </c>
      <c r="D13" s="31"/>
      <c r="E13" s="32" t="s">
        <v>20</v>
      </c>
      <c r="F13" s="33">
        <v>2800</v>
      </c>
      <c r="G13" s="34">
        <v>700</v>
      </c>
      <c r="H13" s="35">
        <v>3500</v>
      </c>
      <c r="I13" s="36" t="s">
        <v>179</v>
      </c>
      <c r="J13" s="37">
        <f>F13</f>
        <v>2800</v>
      </c>
      <c r="K13" s="38"/>
      <c r="L13" s="39"/>
    </row>
    <row r="14" spans="1:12" ht="15" customHeight="1" x14ac:dyDescent="0.25">
      <c r="A14" s="40">
        <v>20</v>
      </c>
      <c r="B14" s="78" t="s">
        <v>63</v>
      </c>
      <c r="C14" s="30" t="s">
        <v>52</v>
      </c>
      <c r="D14" s="31"/>
      <c r="E14" s="32" t="s">
        <v>20</v>
      </c>
      <c r="F14" s="33">
        <v>42432</v>
      </c>
      <c r="G14" s="34">
        <v>10608</v>
      </c>
      <c r="H14" s="35">
        <v>53040</v>
      </c>
      <c r="I14" s="36" t="s">
        <v>181</v>
      </c>
      <c r="J14" s="37">
        <f>F14</f>
        <v>42432</v>
      </c>
      <c r="K14" s="38"/>
      <c r="L14" s="39"/>
    </row>
    <row r="15" spans="1:12" ht="15" customHeight="1" x14ac:dyDescent="0.25">
      <c r="A15" s="55">
        <v>14</v>
      </c>
      <c r="B15" s="85" t="s">
        <v>31</v>
      </c>
      <c r="C15" s="55" t="s">
        <v>21</v>
      </c>
      <c r="D15" s="56">
        <v>1</v>
      </c>
      <c r="E15" s="57" t="s">
        <v>20</v>
      </c>
      <c r="F15" s="58">
        <v>38220</v>
      </c>
      <c r="G15" s="59">
        <v>9555</v>
      </c>
      <c r="H15" s="60">
        <v>47775</v>
      </c>
      <c r="I15" s="64" t="s">
        <v>181</v>
      </c>
      <c r="J15" s="61">
        <f>F15</f>
        <v>38220</v>
      </c>
      <c r="K15" s="62"/>
      <c r="L15" s="63"/>
    </row>
    <row r="16" spans="1:12" ht="15" customHeight="1" thickBot="1" x14ac:dyDescent="0.3">
      <c r="A16" s="55">
        <v>14</v>
      </c>
      <c r="B16" s="55" t="s">
        <v>32</v>
      </c>
      <c r="C16" s="65"/>
      <c r="D16" s="56"/>
      <c r="E16" s="57"/>
      <c r="F16" s="241">
        <v>48789</v>
      </c>
      <c r="G16" s="273"/>
      <c r="H16" s="60">
        <v>48789</v>
      </c>
      <c r="I16" s="106" t="s">
        <v>225</v>
      </c>
      <c r="J16" s="61"/>
      <c r="K16" s="62"/>
      <c r="L16" s="86">
        <f>F16</f>
        <v>48789</v>
      </c>
    </row>
    <row r="17" spans="1:12" ht="16.5" thickTop="1" thickBot="1" x14ac:dyDescent="0.3">
      <c r="A17" s="66"/>
      <c r="B17" s="67" t="s">
        <v>35</v>
      </c>
      <c r="C17" s="68"/>
      <c r="D17" s="68"/>
      <c r="E17" s="69"/>
      <c r="F17" s="254">
        <f>SUM(F4,F5,F6,F7,F8,F9,F10,F11,F12,F13,F14,F15,F16)</f>
        <v>487898</v>
      </c>
      <c r="G17" s="254">
        <f>SUM(G4:G16)</f>
        <v>237494</v>
      </c>
      <c r="H17" s="69">
        <f>SUM(H4:H16)</f>
        <v>725392</v>
      </c>
      <c r="I17" s="70"/>
      <c r="J17" s="69">
        <f>SUM(J4:J16)</f>
        <v>268820</v>
      </c>
      <c r="K17" s="69">
        <f>SUM(K4:K16)</f>
        <v>170289</v>
      </c>
      <c r="L17" s="71">
        <f>L16</f>
        <v>48789</v>
      </c>
    </row>
    <row r="18" spans="1:12" ht="16.5" thickTop="1" thickBot="1" x14ac:dyDescent="0.3">
      <c r="C18" s="72"/>
      <c r="E18" s="73"/>
      <c r="F18" s="87"/>
      <c r="J18" s="75">
        <f>J17/F17</f>
        <v>0.55097581871620704</v>
      </c>
      <c r="K18" s="75">
        <f>K17/F17</f>
        <v>0.34902582097077667</v>
      </c>
      <c r="L18" s="75">
        <f>L17/H2</f>
        <v>9.9998360313016246E-2</v>
      </c>
    </row>
  </sheetData>
  <mergeCells count="3">
    <mergeCell ref="B1:C1"/>
    <mergeCell ref="E1:H1"/>
    <mergeCell ref="E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F5E74-A3BE-4BE9-9AB6-7B94A5423F4C}">
  <sheetPr>
    <pageSetUpPr fitToPage="1"/>
  </sheetPr>
  <dimension ref="A2:I24"/>
  <sheetViews>
    <sheetView topLeftCell="A9" workbookViewId="0">
      <selection activeCell="B27" sqref="B27"/>
    </sheetView>
  </sheetViews>
  <sheetFormatPr defaultRowHeight="15" x14ac:dyDescent="0.25"/>
  <cols>
    <col min="1" max="1" width="12.42578125" customWidth="1"/>
    <col min="2" max="2" width="49.7109375" customWidth="1"/>
    <col min="3" max="3" width="20.42578125" customWidth="1"/>
    <col min="4" max="4" width="29.5703125" customWidth="1"/>
    <col min="5" max="5" width="21.5703125" customWidth="1"/>
    <col min="6" max="6" width="41.85546875" customWidth="1"/>
    <col min="7" max="7" width="17.85546875" customWidth="1"/>
    <col min="8" max="8" width="19" customWidth="1"/>
    <col min="9" max="9" width="115.5703125" style="194" customWidth="1"/>
  </cols>
  <sheetData>
    <row r="2" spans="1:9" ht="15.75" thickBot="1" x14ac:dyDescent="0.3"/>
    <row r="3" spans="1:9" s="4" customFormat="1" x14ac:dyDescent="0.25">
      <c r="A3" s="111" t="s">
        <v>3</v>
      </c>
      <c r="B3" s="112" t="s">
        <v>67</v>
      </c>
      <c r="C3" s="112" t="s">
        <v>68</v>
      </c>
      <c r="D3" s="112" t="s">
        <v>69</v>
      </c>
      <c r="E3" s="112" t="s">
        <v>70</v>
      </c>
      <c r="F3" s="112" t="s">
        <v>71</v>
      </c>
      <c r="G3" s="112" t="s">
        <v>72</v>
      </c>
      <c r="H3" s="112" t="s">
        <v>73</v>
      </c>
      <c r="I3" s="195" t="s">
        <v>74</v>
      </c>
    </row>
    <row r="4" spans="1:9" ht="105" x14ac:dyDescent="0.25">
      <c r="A4" s="114">
        <v>1</v>
      </c>
      <c r="B4" s="29" t="s">
        <v>75</v>
      </c>
      <c r="C4" s="29" t="s">
        <v>83</v>
      </c>
      <c r="D4" s="118" t="s">
        <v>97</v>
      </c>
      <c r="E4" s="119" t="s">
        <v>98</v>
      </c>
      <c r="F4" s="120" t="s">
        <v>99</v>
      </c>
      <c r="G4" s="113" t="s">
        <v>100</v>
      </c>
      <c r="H4" s="121">
        <v>1</v>
      </c>
      <c r="I4" s="117" t="s">
        <v>202</v>
      </c>
    </row>
    <row r="5" spans="1:9" ht="45" x14ac:dyDescent="0.25">
      <c r="A5" s="114">
        <v>2</v>
      </c>
      <c r="B5" s="29" t="s">
        <v>39</v>
      </c>
      <c r="C5" s="29" t="s">
        <v>105</v>
      </c>
      <c r="D5" s="118" t="s">
        <v>106</v>
      </c>
      <c r="E5" s="29" t="s">
        <v>107</v>
      </c>
      <c r="F5" s="117" t="s">
        <v>108</v>
      </c>
      <c r="G5" s="51" t="s">
        <v>139</v>
      </c>
      <c r="H5" s="51" t="s">
        <v>113</v>
      </c>
      <c r="I5" s="117" t="s">
        <v>203</v>
      </c>
    </row>
    <row r="6" spans="1:9" ht="45" x14ac:dyDescent="0.25">
      <c r="A6" s="114">
        <v>3</v>
      </c>
      <c r="B6" s="29" t="s">
        <v>76</v>
      </c>
      <c r="C6" s="29" t="s">
        <v>109</v>
      </c>
      <c r="D6" s="118" t="s">
        <v>110</v>
      </c>
      <c r="E6" s="29" t="s">
        <v>111</v>
      </c>
      <c r="F6" s="117" t="s">
        <v>112</v>
      </c>
      <c r="G6" s="51" t="s">
        <v>139</v>
      </c>
      <c r="H6" s="51" t="s">
        <v>113</v>
      </c>
      <c r="I6" s="117" t="s">
        <v>204</v>
      </c>
    </row>
    <row r="7" spans="1:9" ht="30" x14ac:dyDescent="0.25">
      <c r="A7" s="114">
        <v>4</v>
      </c>
      <c r="B7" s="29" t="s">
        <v>205</v>
      </c>
      <c r="C7" s="29" t="s">
        <v>123</v>
      </c>
      <c r="D7" s="118" t="s">
        <v>124</v>
      </c>
      <c r="E7" s="29" t="s">
        <v>125</v>
      </c>
      <c r="F7" s="117" t="s">
        <v>126</v>
      </c>
      <c r="G7" s="51" t="s">
        <v>139</v>
      </c>
      <c r="H7" s="51" t="s">
        <v>96</v>
      </c>
      <c r="I7" s="117" t="s">
        <v>206</v>
      </c>
    </row>
    <row r="8" spans="1:9" ht="60" x14ac:dyDescent="0.25">
      <c r="A8" s="114">
        <v>5</v>
      </c>
      <c r="B8" s="29" t="s">
        <v>77</v>
      </c>
      <c r="C8" s="29" t="s">
        <v>84</v>
      </c>
      <c r="D8" s="118" t="s">
        <v>85</v>
      </c>
      <c r="E8" s="29" t="s">
        <v>86</v>
      </c>
      <c r="F8" s="117" t="s">
        <v>87</v>
      </c>
      <c r="G8" s="51" t="s">
        <v>144</v>
      </c>
      <c r="H8" s="51">
        <v>3</v>
      </c>
      <c r="I8" s="117" t="s">
        <v>208</v>
      </c>
    </row>
    <row r="9" spans="1:9" ht="45" x14ac:dyDescent="0.25">
      <c r="A9" s="114">
        <v>6</v>
      </c>
      <c r="B9" s="29" t="s">
        <v>78</v>
      </c>
      <c r="C9" s="29" t="s">
        <v>127</v>
      </c>
      <c r="D9" s="118" t="s">
        <v>128</v>
      </c>
      <c r="E9" s="29" t="s">
        <v>129</v>
      </c>
      <c r="F9" s="117" t="s">
        <v>130</v>
      </c>
      <c r="G9" s="51">
        <v>2</v>
      </c>
      <c r="H9" s="51" t="s">
        <v>96</v>
      </c>
      <c r="I9" s="117" t="s">
        <v>209</v>
      </c>
    </row>
    <row r="10" spans="1:9" ht="45" x14ac:dyDescent="0.25">
      <c r="A10" s="114">
        <v>7</v>
      </c>
      <c r="B10" s="29" t="s">
        <v>42</v>
      </c>
      <c r="C10" s="29" t="s">
        <v>131</v>
      </c>
      <c r="D10" s="118" t="s">
        <v>132</v>
      </c>
      <c r="E10" s="29" t="s">
        <v>133</v>
      </c>
      <c r="F10" s="117" t="s">
        <v>134</v>
      </c>
      <c r="G10" s="51" t="s">
        <v>139</v>
      </c>
      <c r="H10" s="51" t="s">
        <v>96</v>
      </c>
      <c r="I10" s="117" t="s">
        <v>210</v>
      </c>
    </row>
    <row r="11" spans="1:9" ht="45" x14ac:dyDescent="0.25">
      <c r="A11" s="114">
        <v>8</v>
      </c>
      <c r="B11" s="29" t="s">
        <v>161</v>
      </c>
      <c r="C11" s="29" t="s">
        <v>162</v>
      </c>
      <c r="D11" s="118" t="s">
        <v>163</v>
      </c>
      <c r="E11" s="29" t="s">
        <v>164</v>
      </c>
      <c r="F11" s="117" t="s">
        <v>165</v>
      </c>
      <c r="G11" s="51">
        <v>1</v>
      </c>
      <c r="H11" s="51" t="s">
        <v>96</v>
      </c>
      <c r="I11" s="117" t="s">
        <v>211</v>
      </c>
    </row>
    <row r="12" spans="1:9" ht="60" x14ac:dyDescent="0.25">
      <c r="A12" s="114">
        <v>9</v>
      </c>
      <c r="B12" s="29" t="s">
        <v>79</v>
      </c>
      <c r="C12" s="29" t="s">
        <v>114</v>
      </c>
      <c r="D12" s="118" t="s">
        <v>115</v>
      </c>
      <c r="E12" s="29" t="s">
        <v>116</v>
      </c>
      <c r="F12" s="117" t="s">
        <v>117</v>
      </c>
      <c r="G12" s="51">
        <v>3</v>
      </c>
      <c r="H12" s="51" t="s">
        <v>118</v>
      </c>
      <c r="I12" s="117" t="s">
        <v>212</v>
      </c>
    </row>
    <row r="13" spans="1:9" ht="30" x14ac:dyDescent="0.25">
      <c r="A13" s="114">
        <v>10</v>
      </c>
      <c r="B13" s="29" t="s">
        <v>29</v>
      </c>
      <c r="C13" s="29" t="s">
        <v>135</v>
      </c>
      <c r="D13" s="118" t="s">
        <v>136</v>
      </c>
      <c r="E13" s="29" t="s">
        <v>137</v>
      </c>
      <c r="F13" s="117" t="s">
        <v>138</v>
      </c>
      <c r="G13" s="51" t="s">
        <v>139</v>
      </c>
      <c r="H13" s="51" t="s">
        <v>96</v>
      </c>
      <c r="I13" s="117" t="s">
        <v>213</v>
      </c>
    </row>
    <row r="14" spans="1:9" ht="30" x14ac:dyDescent="0.25">
      <c r="A14" s="114">
        <v>11</v>
      </c>
      <c r="B14" s="29" t="s">
        <v>46</v>
      </c>
      <c r="C14" s="29" t="s">
        <v>140</v>
      </c>
      <c r="D14" s="118" t="s">
        <v>141</v>
      </c>
      <c r="E14" s="29" t="s">
        <v>142</v>
      </c>
      <c r="F14" s="117" t="s">
        <v>143</v>
      </c>
      <c r="G14" s="51">
        <v>1</v>
      </c>
      <c r="H14" s="51">
        <v>1</v>
      </c>
      <c r="I14" s="117" t="s">
        <v>214</v>
      </c>
    </row>
    <row r="15" spans="1:9" ht="30" x14ac:dyDescent="0.25">
      <c r="A15" s="114">
        <v>12</v>
      </c>
      <c r="B15" s="29" t="s">
        <v>80</v>
      </c>
      <c r="C15" s="29" t="s">
        <v>145</v>
      </c>
      <c r="D15" s="118" t="s">
        <v>146</v>
      </c>
      <c r="E15" s="29" t="s">
        <v>147</v>
      </c>
      <c r="F15" s="117" t="s">
        <v>148</v>
      </c>
      <c r="G15" s="51">
        <v>4</v>
      </c>
      <c r="H15" s="51">
        <v>4</v>
      </c>
      <c r="I15" s="117" t="s">
        <v>215</v>
      </c>
    </row>
    <row r="16" spans="1:9" ht="45" x14ac:dyDescent="0.25">
      <c r="A16" s="114">
        <v>13</v>
      </c>
      <c r="B16" s="29" t="s">
        <v>50</v>
      </c>
      <c r="C16" s="122" t="s">
        <v>166</v>
      </c>
      <c r="D16" s="118" t="s">
        <v>167</v>
      </c>
      <c r="E16" s="29" t="s">
        <v>168</v>
      </c>
      <c r="F16" s="117" t="s">
        <v>169</v>
      </c>
      <c r="G16" s="51">
        <v>4</v>
      </c>
      <c r="H16" s="51">
        <v>4</v>
      </c>
      <c r="I16" s="117" t="s">
        <v>216</v>
      </c>
    </row>
    <row r="17" spans="1:9" ht="30" x14ac:dyDescent="0.25">
      <c r="A17" s="114">
        <v>14</v>
      </c>
      <c r="B17" s="29" t="s">
        <v>81</v>
      </c>
      <c r="C17" s="29" t="s">
        <v>92</v>
      </c>
      <c r="D17" s="118" t="s">
        <v>93</v>
      </c>
      <c r="E17" s="29" t="s">
        <v>94</v>
      </c>
      <c r="F17" s="29" t="s">
        <v>95</v>
      </c>
      <c r="G17" s="51">
        <v>2</v>
      </c>
      <c r="H17" s="51" t="s">
        <v>96</v>
      </c>
      <c r="I17" s="117" t="s">
        <v>217</v>
      </c>
    </row>
    <row r="18" spans="1:9" ht="30" x14ac:dyDescent="0.25">
      <c r="A18" s="114">
        <v>15</v>
      </c>
      <c r="B18" s="29" t="s">
        <v>82</v>
      </c>
      <c r="C18" s="29" t="s">
        <v>149</v>
      </c>
      <c r="D18" s="118" t="s">
        <v>150</v>
      </c>
      <c r="E18" s="29" t="s">
        <v>151</v>
      </c>
      <c r="F18" s="117" t="s">
        <v>152</v>
      </c>
      <c r="G18" s="51">
        <v>1</v>
      </c>
      <c r="H18" s="51" t="s">
        <v>139</v>
      </c>
      <c r="I18" s="117" t="s">
        <v>218</v>
      </c>
    </row>
    <row r="19" spans="1:9" ht="60" x14ac:dyDescent="0.25">
      <c r="A19" s="114">
        <v>16</v>
      </c>
      <c r="B19" s="29" t="s">
        <v>17</v>
      </c>
      <c r="C19" s="29" t="s">
        <v>153</v>
      </c>
      <c r="D19" s="118" t="s">
        <v>154</v>
      </c>
      <c r="E19" s="29" t="s">
        <v>156</v>
      </c>
      <c r="F19" s="117" t="s">
        <v>155</v>
      </c>
      <c r="G19" s="51">
        <v>1</v>
      </c>
      <c r="H19" s="51" t="s">
        <v>144</v>
      </c>
      <c r="I19" s="117" t="s">
        <v>219</v>
      </c>
    </row>
    <row r="20" spans="1:9" ht="45" x14ac:dyDescent="0.25">
      <c r="A20" s="114">
        <v>17</v>
      </c>
      <c r="B20" s="29" t="s">
        <v>26</v>
      </c>
      <c r="C20" s="122" t="s">
        <v>157</v>
      </c>
      <c r="D20" s="118" t="s">
        <v>158</v>
      </c>
      <c r="E20" s="29" t="s">
        <v>159</v>
      </c>
      <c r="F20" s="117" t="s">
        <v>160</v>
      </c>
      <c r="G20" s="51">
        <v>1</v>
      </c>
      <c r="H20" s="51" t="s">
        <v>96</v>
      </c>
      <c r="I20" s="117" t="s">
        <v>220</v>
      </c>
    </row>
    <row r="21" spans="1:9" ht="60" x14ac:dyDescent="0.25">
      <c r="A21" s="114">
        <v>18</v>
      </c>
      <c r="B21" s="29" t="s">
        <v>28</v>
      </c>
      <c r="C21" s="29" t="s">
        <v>101</v>
      </c>
      <c r="D21" s="118" t="s">
        <v>102</v>
      </c>
      <c r="E21" s="123" t="s">
        <v>103</v>
      </c>
      <c r="F21" s="117" t="s">
        <v>104</v>
      </c>
      <c r="G21" s="113">
        <v>1</v>
      </c>
      <c r="H21" s="113">
        <v>1</v>
      </c>
      <c r="I21" s="117" t="s">
        <v>221</v>
      </c>
    </row>
    <row r="22" spans="1:9" ht="30" x14ac:dyDescent="0.25">
      <c r="A22" s="114">
        <v>19</v>
      </c>
      <c r="B22" s="29" t="s">
        <v>62</v>
      </c>
      <c r="C22" s="29" t="s">
        <v>119</v>
      </c>
      <c r="D22" s="118" t="s">
        <v>120</v>
      </c>
      <c r="E22" s="29" t="s">
        <v>121</v>
      </c>
      <c r="F22" s="117" t="s">
        <v>122</v>
      </c>
      <c r="G22" s="51">
        <v>3</v>
      </c>
      <c r="H22" s="51">
        <v>3</v>
      </c>
      <c r="I22" s="117" t="s">
        <v>222</v>
      </c>
    </row>
    <row r="23" spans="1:9" ht="60" x14ac:dyDescent="0.25">
      <c r="A23" s="114">
        <v>20</v>
      </c>
      <c r="B23" s="78" t="s">
        <v>63</v>
      </c>
      <c r="C23" s="29" t="s">
        <v>88</v>
      </c>
      <c r="D23" s="118" t="s">
        <v>89</v>
      </c>
      <c r="E23" s="29" t="s">
        <v>90</v>
      </c>
      <c r="F23" s="29" t="s">
        <v>91</v>
      </c>
      <c r="G23" s="51">
        <v>3</v>
      </c>
      <c r="H23" s="51">
        <v>3</v>
      </c>
      <c r="I23" s="117" t="s">
        <v>223</v>
      </c>
    </row>
    <row r="24" spans="1:9" ht="15.75" thickBot="1" x14ac:dyDescent="0.3">
      <c r="A24" s="109"/>
      <c r="B24" s="110"/>
      <c r="C24" s="110"/>
      <c r="D24" s="110"/>
      <c r="E24" s="110"/>
      <c r="F24" s="110"/>
      <c r="G24" s="110"/>
      <c r="H24" s="110"/>
      <c r="I24" s="196"/>
    </row>
  </sheetData>
  <hyperlinks>
    <hyperlink ref="D8" r:id="rId1" xr:uid="{6A4A7B4D-1175-4BD9-9D30-346938273642}"/>
    <hyperlink ref="D23" r:id="rId2" xr:uid="{CD753747-5706-48B4-B6C6-DBB1FFE5F5AA}"/>
    <hyperlink ref="D17" r:id="rId3" xr:uid="{1BD0463A-3098-454F-B9B0-470B8F6896F5}"/>
    <hyperlink ref="D4" r:id="rId4" xr:uid="{03676673-6E8F-4130-8CC9-1E84669CFC8B}"/>
    <hyperlink ref="D21" r:id="rId5" xr:uid="{EA51FBEB-C6E5-49B6-9FD7-EAD37B3D7EB7}"/>
    <hyperlink ref="D5" r:id="rId6" xr:uid="{21D970F5-5D2A-4F85-AADF-C67A7AFC1E94}"/>
    <hyperlink ref="D6" r:id="rId7" xr:uid="{7972E685-3C48-4DBB-B27D-B0A6284D3101}"/>
    <hyperlink ref="D12" r:id="rId8" xr:uid="{5DF28ACA-B578-436E-B188-327B756897D8}"/>
    <hyperlink ref="D7" r:id="rId9" xr:uid="{958E18DD-1F5C-4F31-9C9D-22EC152D5A53}"/>
    <hyperlink ref="D9" r:id="rId10" xr:uid="{FE0C76D3-7C17-4857-9A1F-3772C4344FAF}"/>
    <hyperlink ref="D10" r:id="rId11" xr:uid="{849DEA58-57B9-418C-9BA6-D4ED3307B48F}"/>
    <hyperlink ref="D13" r:id="rId12" xr:uid="{F4B0AECD-01E3-4010-B705-9EAF0723CA04}"/>
    <hyperlink ref="D14" r:id="rId13" xr:uid="{3D94781D-F880-4452-885D-CFE67EA467B1}"/>
    <hyperlink ref="D15" r:id="rId14" xr:uid="{8760F0FA-FCA9-48A4-A47B-5E73B711D8DB}"/>
    <hyperlink ref="D18" r:id="rId15" xr:uid="{747DDFBE-3934-4207-8B23-7A0F7BD4B4E1}"/>
    <hyperlink ref="D19" r:id="rId16" display="mailto:andy@roadstoind.org" xr:uid="{387572E9-383E-4879-B04A-C952F3AB3EE9}"/>
    <hyperlink ref="D20" r:id="rId17" xr:uid="{DD999FF9-9130-4002-98D7-75F59B307F61}"/>
    <hyperlink ref="D22" r:id="rId18" display="mailto:Sandra@ability1stutah.org" xr:uid="{DE35F687-3912-4E3A-AA85-F78B33FD9D17}"/>
    <hyperlink ref="D11" r:id="rId19" xr:uid="{2040ED70-5D0A-4A1D-B300-8D2A8B2307E3}"/>
    <hyperlink ref="D16" r:id="rId20" xr:uid="{F2638D7E-87B7-4955-9695-670C8B957370}"/>
  </hyperlinks>
  <pageMargins left="0.7" right="0.7" top="0.75" bottom="0.75" header="0.3" footer="0.3"/>
  <pageSetup scale="37" fitToHeight="0" orientation="landscape" r:id="rId2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F1440-07CC-4FB0-8C9B-F4859A5A1E71}">
  <dimension ref="A1:R54"/>
  <sheetViews>
    <sheetView topLeftCell="A5" zoomScale="110" zoomScaleNormal="110" workbookViewId="0">
      <selection activeCell="O55" sqref="O55"/>
    </sheetView>
  </sheetViews>
  <sheetFormatPr defaultRowHeight="15" x14ac:dyDescent="0.25"/>
  <cols>
    <col min="1" max="1" width="9.140625" style="124"/>
    <col min="2" max="2" width="43" customWidth="1"/>
    <col min="3" max="3" width="37.140625" customWidth="1"/>
    <col min="6" max="7" width="12.5703125" bestFit="1" customWidth="1"/>
    <col min="8" max="8" width="11.5703125" bestFit="1" customWidth="1"/>
    <col min="9" max="9" width="0.7109375" customWidth="1"/>
    <col min="10" max="10" width="13" customWidth="1"/>
    <col min="11" max="11" width="12.5703125" customWidth="1"/>
    <col min="12" max="12" width="13" customWidth="1"/>
    <col min="13" max="13" width="9.140625" style="124"/>
    <col min="14" max="14" width="7.7109375" style="124" customWidth="1"/>
    <col min="15" max="15" width="16.140625" customWidth="1"/>
    <col min="16" max="16" width="12.5703125" customWidth="1"/>
    <col min="17" max="17" width="10.85546875" customWidth="1"/>
    <col min="18" max="18" width="10" bestFit="1" customWidth="1"/>
  </cols>
  <sheetData>
    <row r="1" spans="1:18" ht="19.5" thickBot="1" x14ac:dyDescent="0.35">
      <c r="B1" s="283" t="s">
        <v>232</v>
      </c>
      <c r="C1" s="283"/>
      <c r="F1" s="284" t="s">
        <v>228</v>
      </c>
      <c r="G1" s="285"/>
      <c r="H1" s="285"/>
      <c r="I1" s="285"/>
      <c r="J1" s="285"/>
      <c r="K1" s="285"/>
    </row>
    <row r="2" spans="1:18" ht="15.75" thickBot="1" x14ac:dyDescent="0.3">
      <c r="F2" s="280" t="s">
        <v>180</v>
      </c>
      <c r="G2" s="281"/>
      <c r="H2" s="282"/>
      <c r="J2" s="280" t="s">
        <v>176</v>
      </c>
      <c r="K2" s="281"/>
      <c r="L2" s="282"/>
    </row>
    <row r="3" spans="1:18" ht="30.75" thickBot="1" x14ac:dyDescent="0.3">
      <c r="A3" s="198" t="s">
        <v>3</v>
      </c>
      <c r="B3" s="199" t="s">
        <v>4</v>
      </c>
      <c r="C3" s="199" t="s">
        <v>5</v>
      </c>
      <c r="D3" s="200" t="s">
        <v>6</v>
      </c>
      <c r="E3" s="201" t="s">
        <v>7</v>
      </c>
      <c r="F3" s="201" t="s">
        <v>173</v>
      </c>
      <c r="G3" s="201" t="s">
        <v>174</v>
      </c>
      <c r="H3" s="201" t="s">
        <v>175</v>
      </c>
      <c r="I3" s="202"/>
      <c r="J3" s="201" t="s">
        <v>37</v>
      </c>
      <c r="K3" s="203" t="s">
        <v>9</v>
      </c>
      <c r="L3" s="204" t="s">
        <v>10</v>
      </c>
      <c r="M3" s="199" t="s">
        <v>11</v>
      </c>
      <c r="N3" s="205" t="s">
        <v>170</v>
      </c>
      <c r="P3" s="291" t="s">
        <v>38</v>
      </c>
      <c r="Q3" s="292" t="s">
        <v>13</v>
      </c>
      <c r="R3" s="293" t="s">
        <v>14</v>
      </c>
    </row>
    <row r="4" spans="1:18" x14ac:dyDescent="0.25">
      <c r="A4" s="197">
        <v>14</v>
      </c>
      <c r="B4" s="197" t="s">
        <v>224</v>
      </c>
      <c r="C4" s="197" t="s">
        <v>33</v>
      </c>
      <c r="D4" s="197">
        <v>1</v>
      </c>
      <c r="E4" s="197" t="s">
        <v>34</v>
      </c>
      <c r="F4" s="206">
        <v>122508</v>
      </c>
      <c r="G4" s="206">
        <v>63772</v>
      </c>
      <c r="H4" s="206">
        <v>48789</v>
      </c>
      <c r="I4" s="208"/>
      <c r="J4" s="207">
        <f>SUM(F4,G4,H4)</f>
        <v>235069</v>
      </c>
      <c r="K4" s="213">
        <v>0</v>
      </c>
      <c r="L4" s="206">
        <v>235069</v>
      </c>
      <c r="M4" s="197" t="s">
        <v>225</v>
      </c>
      <c r="N4" s="197">
        <v>641</v>
      </c>
      <c r="P4" s="114"/>
      <c r="Q4" s="29"/>
      <c r="R4" s="294">
        <f>J4</f>
        <v>235069</v>
      </c>
    </row>
    <row r="5" spans="1:18" ht="15" customHeight="1" x14ac:dyDescent="0.25">
      <c r="A5" s="82">
        <v>1</v>
      </c>
      <c r="B5" s="12" t="s">
        <v>23</v>
      </c>
      <c r="C5" s="137" t="s">
        <v>36</v>
      </c>
      <c r="D5" s="88">
        <v>3</v>
      </c>
      <c r="E5" s="89" t="s">
        <v>16</v>
      </c>
      <c r="F5" s="139">
        <v>75000</v>
      </c>
      <c r="G5" s="145">
        <v>62614</v>
      </c>
      <c r="H5" s="150">
        <v>75000</v>
      </c>
      <c r="I5" s="126"/>
      <c r="J5" s="77">
        <f t="shared" ref="J5:J20" si="0">SUM(F5,G5,H5)</f>
        <v>212614</v>
      </c>
      <c r="K5" s="90">
        <v>212614</v>
      </c>
      <c r="L5" s="91">
        <f>SUM(J5,K5)</f>
        <v>425228</v>
      </c>
      <c r="M5" s="138" t="s">
        <v>178</v>
      </c>
      <c r="N5" s="82">
        <v>641</v>
      </c>
      <c r="P5" s="114"/>
      <c r="Q5" s="290">
        <f>J5</f>
        <v>212614</v>
      </c>
      <c r="R5" s="295"/>
    </row>
    <row r="6" spans="1:18" ht="15" customHeight="1" x14ac:dyDescent="0.25">
      <c r="A6" s="82">
        <v>2</v>
      </c>
      <c r="B6" s="12" t="s">
        <v>39</v>
      </c>
      <c r="C6" s="137" t="s">
        <v>36</v>
      </c>
      <c r="D6" s="88">
        <v>1</v>
      </c>
      <c r="E6" s="89" t="s">
        <v>16</v>
      </c>
      <c r="F6" s="139">
        <v>75000</v>
      </c>
      <c r="G6" s="145"/>
      <c r="H6" s="150"/>
      <c r="I6" s="126"/>
      <c r="J6" s="77">
        <f t="shared" si="0"/>
        <v>75000</v>
      </c>
      <c r="K6" s="90">
        <v>75000</v>
      </c>
      <c r="L6" s="91">
        <f t="shared" ref="L6:L19" si="1">SUM(J6,K6)</f>
        <v>150000</v>
      </c>
      <c r="M6" s="138" t="s">
        <v>178</v>
      </c>
      <c r="N6" s="82">
        <v>641</v>
      </c>
      <c r="P6" s="114"/>
      <c r="Q6" s="290">
        <f t="shared" ref="Q6:Q19" si="2">J6</f>
        <v>75000</v>
      </c>
      <c r="R6" s="295"/>
    </row>
    <row r="7" spans="1:18" ht="15" customHeight="1" x14ac:dyDescent="0.25">
      <c r="A7" s="82">
        <v>3</v>
      </c>
      <c r="B7" s="12" t="s">
        <v>76</v>
      </c>
      <c r="C7" s="137" t="s">
        <v>36</v>
      </c>
      <c r="D7" s="88">
        <v>1</v>
      </c>
      <c r="E7" s="89" t="s">
        <v>16</v>
      </c>
      <c r="F7" s="139">
        <v>59660</v>
      </c>
      <c r="G7" s="145"/>
      <c r="H7" s="150"/>
      <c r="I7" s="126"/>
      <c r="J7" s="77">
        <f t="shared" si="0"/>
        <v>59660</v>
      </c>
      <c r="K7" s="90">
        <v>59660</v>
      </c>
      <c r="L7" s="91">
        <f t="shared" si="1"/>
        <v>119320</v>
      </c>
      <c r="M7" s="138" t="s">
        <v>178</v>
      </c>
      <c r="N7" s="82">
        <v>641</v>
      </c>
      <c r="P7" s="114"/>
      <c r="Q7" s="290">
        <f t="shared" si="2"/>
        <v>59660</v>
      </c>
      <c r="R7" s="295"/>
    </row>
    <row r="8" spans="1:18" ht="15" customHeight="1" x14ac:dyDescent="0.25">
      <c r="A8" s="82">
        <v>4</v>
      </c>
      <c r="B8" s="12" t="s">
        <v>207</v>
      </c>
      <c r="C8" s="137" t="s">
        <v>36</v>
      </c>
      <c r="D8" s="88">
        <v>1</v>
      </c>
      <c r="E8" s="89" t="s">
        <v>16</v>
      </c>
      <c r="F8" s="139">
        <v>36880</v>
      </c>
      <c r="G8" s="145"/>
      <c r="H8" s="150"/>
      <c r="I8" s="126"/>
      <c r="J8" s="77">
        <f t="shared" si="0"/>
        <v>36880</v>
      </c>
      <c r="K8" s="90">
        <v>36880</v>
      </c>
      <c r="L8" s="91">
        <f t="shared" si="1"/>
        <v>73760</v>
      </c>
      <c r="M8" s="138" t="s">
        <v>178</v>
      </c>
      <c r="N8" s="82">
        <v>641</v>
      </c>
      <c r="P8" s="114"/>
      <c r="Q8" s="290">
        <f t="shared" si="2"/>
        <v>36880</v>
      </c>
      <c r="R8" s="295"/>
    </row>
    <row r="9" spans="1:18" ht="15" customHeight="1" x14ac:dyDescent="0.25">
      <c r="A9" s="82">
        <v>5</v>
      </c>
      <c r="B9" s="12" t="s">
        <v>27</v>
      </c>
      <c r="C9" s="137" t="s">
        <v>36</v>
      </c>
      <c r="D9" s="88">
        <v>3</v>
      </c>
      <c r="E9" s="89" t="s">
        <v>16</v>
      </c>
      <c r="F9" s="139">
        <v>10000</v>
      </c>
      <c r="G9" s="145">
        <v>28056</v>
      </c>
      <c r="H9" s="150">
        <v>75000</v>
      </c>
      <c r="I9" s="126"/>
      <c r="J9" s="77">
        <f t="shared" si="0"/>
        <v>113056</v>
      </c>
      <c r="K9" s="90">
        <v>113056</v>
      </c>
      <c r="L9" s="91">
        <f t="shared" si="1"/>
        <v>226112</v>
      </c>
      <c r="M9" s="138" t="s">
        <v>178</v>
      </c>
      <c r="N9" s="82">
        <v>641</v>
      </c>
      <c r="P9" s="114"/>
      <c r="Q9" s="290">
        <f t="shared" si="2"/>
        <v>113056</v>
      </c>
      <c r="R9" s="295"/>
    </row>
    <row r="10" spans="1:18" ht="15" customHeight="1" x14ac:dyDescent="0.25">
      <c r="A10" s="82">
        <v>6</v>
      </c>
      <c r="B10" s="130" t="s">
        <v>171</v>
      </c>
      <c r="C10" s="137" t="s">
        <v>36</v>
      </c>
      <c r="D10" s="88">
        <v>1</v>
      </c>
      <c r="E10" s="89" t="s">
        <v>16</v>
      </c>
      <c r="F10" s="140">
        <v>10000</v>
      </c>
      <c r="G10" s="146"/>
      <c r="H10" s="151"/>
      <c r="I10" s="127"/>
      <c r="J10" s="77">
        <f t="shared" si="0"/>
        <v>10000</v>
      </c>
      <c r="K10" s="99">
        <v>10000</v>
      </c>
      <c r="L10" s="91">
        <f t="shared" si="1"/>
        <v>20000</v>
      </c>
      <c r="M10" s="138" t="s">
        <v>178</v>
      </c>
      <c r="N10" s="82">
        <v>641</v>
      </c>
      <c r="P10" s="114"/>
      <c r="Q10" s="290">
        <f t="shared" si="2"/>
        <v>10000</v>
      </c>
      <c r="R10" s="295"/>
    </row>
    <row r="11" spans="1:18" ht="15" customHeight="1" x14ac:dyDescent="0.25">
      <c r="A11" s="82">
        <v>7</v>
      </c>
      <c r="B11" s="130" t="s">
        <v>42</v>
      </c>
      <c r="C11" s="137" t="s">
        <v>36</v>
      </c>
      <c r="D11" s="88">
        <v>1</v>
      </c>
      <c r="E11" s="89" t="s">
        <v>16</v>
      </c>
      <c r="F11" s="140">
        <v>6000</v>
      </c>
      <c r="G11" s="146"/>
      <c r="H11" s="151"/>
      <c r="I11" s="127"/>
      <c r="J11" s="77">
        <f t="shared" si="0"/>
        <v>6000</v>
      </c>
      <c r="K11" s="99">
        <v>6000</v>
      </c>
      <c r="L11" s="91">
        <f t="shared" si="1"/>
        <v>12000</v>
      </c>
      <c r="M11" s="138" t="s">
        <v>178</v>
      </c>
      <c r="N11" s="82">
        <v>641</v>
      </c>
      <c r="P11" s="114"/>
      <c r="Q11" s="290">
        <f t="shared" si="2"/>
        <v>6000</v>
      </c>
      <c r="R11" s="295"/>
    </row>
    <row r="12" spans="1:18" ht="15" customHeight="1" x14ac:dyDescent="0.25">
      <c r="A12" s="82">
        <v>8</v>
      </c>
      <c r="B12" s="130" t="s">
        <v>172</v>
      </c>
      <c r="C12" s="137" t="s">
        <v>36</v>
      </c>
      <c r="D12" s="88">
        <v>1</v>
      </c>
      <c r="E12" s="89" t="s">
        <v>16</v>
      </c>
      <c r="F12" s="139">
        <v>10000</v>
      </c>
      <c r="G12" s="145"/>
      <c r="H12" s="150"/>
      <c r="I12" s="126"/>
      <c r="J12" s="77">
        <f t="shared" si="0"/>
        <v>10000</v>
      </c>
      <c r="K12" s="90">
        <v>10000</v>
      </c>
      <c r="L12" s="91">
        <f t="shared" si="1"/>
        <v>20000</v>
      </c>
      <c r="M12" s="138" t="s">
        <v>178</v>
      </c>
      <c r="N12" s="82">
        <v>641</v>
      </c>
      <c r="P12" s="114"/>
      <c r="Q12" s="290">
        <f t="shared" si="2"/>
        <v>10000</v>
      </c>
      <c r="R12" s="295"/>
    </row>
    <row r="13" spans="1:18" ht="15" customHeight="1" x14ac:dyDescent="0.25">
      <c r="A13" s="82">
        <v>9</v>
      </c>
      <c r="B13" s="130" t="s">
        <v>44</v>
      </c>
      <c r="C13" s="137" t="s">
        <v>36</v>
      </c>
      <c r="D13" s="88">
        <v>1</v>
      </c>
      <c r="E13" s="89" t="s">
        <v>16</v>
      </c>
      <c r="F13" s="139">
        <v>10000</v>
      </c>
      <c r="G13" s="145"/>
      <c r="H13" s="150"/>
      <c r="I13" s="126"/>
      <c r="J13" s="77">
        <f t="shared" si="0"/>
        <v>10000</v>
      </c>
      <c r="K13" s="90">
        <v>10000</v>
      </c>
      <c r="L13" s="91">
        <f t="shared" si="1"/>
        <v>20000</v>
      </c>
      <c r="M13" s="138" t="s">
        <v>178</v>
      </c>
      <c r="N13" s="82">
        <v>641</v>
      </c>
      <c r="P13" s="114"/>
      <c r="Q13" s="290">
        <f t="shared" si="2"/>
        <v>10000</v>
      </c>
      <c r="R13" s="295"/>
    </row>
    <row r="14" spans="1:18" ht="15" customHeight="1" x14ac:dyDescent="0.25">
      <c r="A14" s="82">
        <v>15</v>
      </c>
      <c r="B14" s="12" t="s">
        <v>177</v>
      </c>
      <c r="C14" s="137" t="s">
        <v>36</v>
      </c>
      <c r="D14" s="88">
        <v>1</v>
      </c>
      <c r="E14" s="89" t="s">
        <v>16</v>
      </c>
      <c r="F14" s="140"/>
      <c r="G14" s="146">
        <v>71818</v>
      </c>
      <c r="H14" s="151"/>
      <c r="I14" s="127"/>
      <c r="J14" s="77">
        <f t="shared" si="0"/>
        <v>71818</v>
      </c>
      <c r="K14" s="99">
        <v>71818</v>
      </c>
      <c r="L14" s="91">
        <f t="shared" si="1"/>
        <v>143636</v>
      </c>
      <c r="M14" s="138" t="s">
        <v>178</v>
      </c>
      <c r="N14" s="82">
        <v>641</v>
      </c>
      <c r="P14" s="114"/>
      <c r="Q14" s="290">
        <f t="shared" si="2"/>
        <v>71818</v>
      </c>
      <c r="R14" s="295"/>
    </row>
    <row r="15" spans="1:18" ht="15" customHeight="1" x14ac:dyDescent="0.25">
      <c r="A15" s="82">
        <v>16</v>
      </c>
      <c r="B15" s="12" t="s">
        <v>17</v>
      </c>
      <c r="C15" s="137" t="s">
        <v>36</v>
      </c>
      <c r="D15" s="88">
        <v>1</v>
      </c>
      <c r="E15" s="89" t="s">
        <v>16</v>
      </c>
      <c r="F15" s="140"/>
      <c r="G15" s="146">
        <v>16670</v>
      </c>
      <c r="H15" s="151"/>
      <c r="I15" s="127"/>
      <c r="J15" s="77">
        <f t="shared" si="0"/>
        <v>16670</v>
      </c>
      <c r="K15" s="99">
        <v>16670</v>
      </c>
      <c r="L15" s="91">
        <f t="shared" si="1"/>
        <v>33340</v>
      </c>
      <c r="M15" s="138" t="s">
        <v>178</v>
      </c>
      <c r="N15" s="82">
        <v>641</v>
      </c>
      <c r="P15" s="114"/>
      <c r="Q15" s="290">
        <f t="shared" si="2"/>
        <v>16670</v>
      </c>
      <c r="R15" s="295"/>
    </row>
    <row r="16" spans="1:18" ht="15" customHeight="1" x14ac:dyDescent="0.25">
      <c r="A16" s="82">
        <v>17</v>
      </c>
      <c r="B16" s="12" t="s">
        <v>26</v>
      </c>
      <c r="C16" s="137" t="s">
        <v>36</v>
      </c>
      <c r="D16" s="88">
        <v>1</v>
      </c>
      <c r="E16" s="89" t="s">
        <v>16</v>
      </c>
      <c r="F16" s="140"/>
      <c r="G16" s="146">
        <v>3444</v>
      </c>
      <c r="H16" s="151"/>
      <c r="I16" s="127"/>
      <c r="J16" s="77">
        <f t="shared" si="0"/>
        <v>3444</v>
      </c>
      <c r="K16" s="99">
        <v>3444</v>
      </c>
      <c r="L16" s="91">
        <f t="shared" si="1"/>
        <v>6888</v>
      </c>
      <c r="M16" s="138" t="s">
        <v>178</v>
      </c>
      <c r="N16" s="82">
        <v>641</v>
      </c>
      <c r="P16" s="114"/>
      <c r="Q16" s="290">
        <f t="shared" si="2"/>
        <v>3444</v>
      </c>
      <c r="R16" s="295"/>
    </row>
    <row r="17" spans="1:18" ht="15" customHeight="1" x14ac:dyDescent="0.25">
      <c r="A17" s="82">
        <v>18</v>
      </c>
      <c r="B17" s="130" t="s">
        <v>28</v>
      </c>
      <c r="C17" s="137" t="s">
        <v>36</v>
      </c>
      <c r="D17" s="88">
        <v>1</v>
      </c>
      <c r="E17" s="89" t="s">
        <v>16</v>
      </c>
      <c r="F17" s="140"/>
      <c r="G17" s="146">
        <v>32415</v>
      </c>
      <c r="H17" s="151"/>
      <c r="I17" s="127"/>
      <c r="J17" s="77">
        <f t="shared" si="0"/>
        <v>32415</v>
      </c>
      <c r="K17" s="99">
        <v>32415</v>
      </c>
      <c r="L17" s="91">
        <f t="shared" si="1"/>
        <v>64830</v>
      </c>
      <c r="M17" s="138" t="s">
        <v>178</v>
      </c>
      <c r="N17" s="82">
        <v>641</v>
      </c>
      <c r="P17" s="114"/>
      <c r="Q17" s="290">
        <f t="shared" si="2"/>
        <v>32415</v>
      </c>
      <c r="R17" s="295"/>
    </row>
    <row r="18" spans="1:18" ht="15" customHeight="1" x14ac:dyDescent="0.25">
      <c r="A18" s="82">
        <v>19</v>
      </c>
      <c r="B18" s="130" t="s">
        <v>62</v>
      </c>
      <c r="C18" s="137" t="s">
        <v>36</v>
      </c>
      <c r="D18" s="88">
        <v>1</v>
      </c>
      <c r="E18" s="89" t="s">
        <v>16</v>
      </c>
      <c r="F18" s="140"/>
      <c r="G18" s="146"/>
      <c r="H18" s="151">
        <v>17688</v>
      </c>
      <c r="I18" s="127"/>
      <c r="J18" s="77">
        <f t="shared" si="0"/>
        <v>17688</v>
      </c>
      <c r="K18" s="99">
        <v>17688</v>
      </c>
      <c r="L18" s="91">
        <f t="shared" si="1"/>
        <v>35376</v>
      </c>
      <c r="M18" s="138" t="s">
        <v>178</v>
      </c>
      <c r="N18" s="82">
        <v>641</v>
      </c>
      <c r="P18" s="114"/>
      <c r="Q18" s="290">
        <f t="shared" si="2"/>
        <v>17688</v>
      </c>
      <c r="R18" s="295"/>
    </row>
    <row r="19" spans="1:18" ht="15" customHeight="1" x14ac:dyDescent="0.25">
      <c r="A19" s="82">
        <v>20</v>
      </c>
      <c r="B19" s="130" t="s">
        <v>63</v>
      </c>
      <c r="C19" s="137" t="s">
        <v>36</v>
      </c>
      <c r="D19" s="88">
        <v>1</v>
      </c>
      <c r="E19" s="89" t="s">
        <v>16</v>
      </c>
      <c r="F19" s="140"/>
      <c r="G19" s="146"/>
      <c r="H19" s="151">
        <v>2601</v>
      </c>
      <c r="I19" s="127"/>
      <c r="J19" s="77">
        <f t="shared" si="0"/>
        <v>2601</v>
      </c>
      <c r="K19" s="99">
        <v>2601</v>
      </c>
      <c r="L19" s="91">
        <f t="shared" si="1"/>
        <v>5202</v>
      </c>
      <c r="M19" s="138" t="s">
        <v>178</v>
      </c>
      <c r="N19" s="82">
        <v>641</v>
      </c>
      <c r="P19" s="114"/>
      <c r="Q19" s="290">
        <f t="shared" si="2"/>
        <v>2601</v>
      </c>
      <c r="R19" s="295"/>
    </row>
    <row r="20" spans="1:18" ht="15" customHeight="1" x14ac:dyDescent="0.25">
      <c r="A20" s="51">
        <v>1</v>
      </c>
      <c r="B20" s="132" t="s">
        <v>23</v>
      </c>
      <c r="C20" s="117" t="s">
        <v>19</v>
      </c>
      <c r="D20" s="93">
        <v>3</v>
      </c>
      <c r="E20" s="94" t="s">
        <v>20</v>
      </c>
      <c r="F20" s="140">
        <v>3000</v>
      </c>
      <c r="G20" s="146">
        <v>4000</v>
      </c>
      <c r="H20" s="151">
        <v>3000</v>
      </c>
      <c r="I20" s="127"/>
      <c r="J20" s="53">
        <f t="shared" si="0"/>
        <v>10000</v>
      </c>
      <c r="K20" s="95">
        <v>2500</v>
      </c>
      <c r="L20" s="96">
        <v>12500</v>
      </c>
      <c r="M20" s="129" t="s">
        <v>179</v>
      </c>
      <c r="N20" s="51">
        <v>641</v>
      </c>
      <c r="P20" s="296">
        <f>J20</f>
        <v>10000</v>
      </c>
      <c r="Q20" s="29"/>
      <c r="R20" s="295"/>
    </row>
    <row r="21" spans="1:18" ht="15" customHeight="1" x14ac:dyDescent="0.25">
      <c r="A21" s="51">
        <v>2</v>
      </c>
      <c r="B21" s="132" t="s">
        <v>39</v>
      </c>
      <c r="C21" s="117" t="s">
        <v>19</v>
      </c>
      <c r="D21" s="93">
        <v>1</v>
      </c>
      <c r="E21" s="94" t="s">
        <v>20</v>
      </c>
      <c r="F21" s="140">
        <v>10552</v>
      </c>
      <c r="G21" s="146"/>
      <c r="H21" s="151"/>
      <c r="I21" s="127"/>
      <c r="J21" s="53">
        <f t="shared" ref="J21:J52" si="3">SUM(F21,G21,H21)</f>
        <v>10552</v>
      </c>
      <c r="K21" s="95">
        <v>2638</v>
      </c>
      <c r="L21" s="96">
        <v>13190</v>
      </c>
      <c r="M21" s="129" t="s">
        <v>179</v>
      </c>
      <c r="N21" s="51">
        <v>641</v>
      </c>
      <c r="P21" s="296">
        <f t="shared" ref="P21:P52" si="4">J21</f>
        <v>10552</v>
      </c>
      <c r="Q21" s="29"/>
      <c r="R21" s="295"/>
    </row>
    <row r="22" spans="1:18" ht="15" customHeight="1" x14ac:dyDescent="0.25">
      <c r="A22" s="51">
        <v>5</v>
      </c>
      <c r="B22" s="132" t="s">
        <v>27</v>
      </c>
      <c r="C22" s="117" t="s">
        <v>19</v>
      </c>
      <c r="D22" s="93">
        <v>3</v>
      </c>
      <c r="E22" s="94" t="s">
        <v>20</v>
      </c>
      <c r="F22" s="140">
        <v>9150</v>
      </c>
      <c r="G22" s="146">
        <v>5373</v>
      </c>
      <c r="H22" s="151">
        <v>16168</v>
      </c>
      <c r="I22" s="127"/>
      <c r="J22" s="53">
        <f t="shared" si="3"/>
        <v>30691</v>
      </c>
      <c r="K22" s="95">
        <v>7673</v>
      </c>
      <c r="L22" s="96">
        <v>38364</v>
      </c>
      <c r="M22" s="129" t="s">
        <v>179</v>
      </c>
      <c r="N22" s="51">
        <v>641</v>
      </c>
      <c r="P22" s="296">
        <f t="shared" si="4"/>
        <v>30691</v>
      </c>
      <c r="Q22" s="29"/>
      <c r="R22" s="295"/>
    </row>
    <row r="23" spans="1:18" ht="15" customHeight="1" x14ac:dyDescent="0.25">
      <c r="A23" s="51">
        <v>6</v>
      </c>
      <c r="B23" s="132" t="s">
        <v>171</v>
      </c>
      <c r="C23" s="117" t="s">
        <v>19</v>
      </c>
      <c r="D23" s="93">
        <v>1</v>
      </c>
      <c r="E23" s="94" t="s">
        <v>20</v>
      </c>
      <c r="F23" s="140">
        <v>15161</v>
      </c>
      <c r="G23" s="146"/>
      <c r="H23" s="151"/>
      <c r="I23" s="127"/>
      <c r="J23" s="53">
        <f t="shared" si="3"/>
        <v>15161</v>
      </c>
      <c r="K23" s="95">
        <v>3791</v>
      </c>
      <c r="L23" s="96">
        <v>18952</v>
      </c>
      <c r="M23" s="129" t="s">
        <v>179</v>
      </c>
      <c r="N23" s="51">
        <v>641</v>
      </c>
      <c r="P23" s="296">
        <f t="shared" si="4"/>
        <v>15161</v>
      </c>
      <c r="Q23" s="29"/>
      <c r="R23" s="295"/>
    </row>
    <row r="24" spans="1:18" ht="15" customHeight="1" x14ac:dyDescent="0.25">
      <c r="A24" s="51">
        <v>8</v>
      </c>
      <c r="B24" s="132" t="s">
        <v>172</v>
      </c>
      <c r="C24" s="117" t="s">
        <v>19</v>
      </c>
      <c r="D24" s="93">
        <v>1</v>
      </c>
      <c r="E24" s="94" t="s">
        <v>20</v>
      </c>
      <c r="F24" s="140">
        <v>2960</v>
      </c>
      <c r="G24" s="146"/>
      <c r="H24" s="151"/>
      <c r="I24" s="127"/>
      <c r="J24" s="53">
        <f t="shared" si="3"/>
        <v>2960</v>
      </c>
      <c r="K24" s="95">
        <v>740</v>
      </c>
      <c r="L24" s="96">
        <v>3700</v>
      </c>
      <c r="M24" s="129" t="s">
        <v>179</v>
      </c>
      <c r="N24" s="51">
        <v>641</v>
      </c>
      <c r="P24" s="296">
        <f t="shared" si="4"/>
        <v>2960</v>
      </c>
      <c r="Q24" s="29"/>
      <c r="R24" s="295"/>
    </row>
    <row r="25" spans="1:18" ht="15" customHeight="1" x14ac:dyDescent="0.25">
      <c r="A25" s="51">
        <v>9</v>
      </c>
      <c r="B25" s="132" t="s">
        <v>44</v>
      </c>
      <c r="C25" s="117" t="s">
        <v>19</v>
      </c>
      <c r="D25" s="93">
        <v>1</v>
      </c>
      <c r="E25" s="94" t="s">
        <v>20</v>
      </c>
      <c r="F25" s="140">
        <v>12500</v>
      </c>
      <c r="G25" s="146"/>
      <c r="H25" s="151"/>
      <c r="I25" s="127"/>
      <c r="J25" s="53">
        <f t="shared" si="3"/>
        <v>12500</v>
      </c>
      <c r="K25" s="95">
        <v>3125</v>
      </c>
      <c r="L25" s="96">
        <v>15625</v>
      </c>
      <c r="M25" s="129" t="s">
        <v>179</v>
      </c>
      <c r="N25" s="51">
        <v>641</v>
      </c>
      <c r="P25" s="296">
        <f t="shared" si="4"/>
        <v>12500</v>
      </c>
      <c r="Q25" s="29"/>
      <c r="R25" s="295"/>
    </row>
    <row r="26" spans="1:18" ht="15" customHeight="1" x14ac:dyDescent="0.25">
      <c r="A26" s="51">
        <v>13</v>
      </c>
      <c r="B26" s="132" t="s">
        <v>50</v>
      </c>
      <c r="C26" s="117" t="s">
        <v>19</v>
      </c>
      <c r="D26" s="93">
        <v>1</v>
      </c>
      <c r="E26" s="94" t="s">
        <v>20</v>
      </c>
      <c r="F26" s="140">
        <v>17600</v>
      </c>
      <c r="G26" s="146"/>
      <c r="H26" s="151"/>
      <c r="I26" s="127"/>
      <c r="J26" s="53">
        <f t="shared" si="3"/>
        <v>17600</v>
      </c>
      <c r="K26" s="95">
        <v>4400</v>
      </c>
      <c r="L26" s="96">
        <v>22000</v>
      </c>
      <c r="M26" s="129" t="s">
        <v>179</v>
      </c>
      <c r="N26" s="51">
        <v>641</v>
      </c>
      <c r="P26" s="296">
        <f t="shared" si="4"/>
        <v>17600</v>
      </c>
      <c r="Q26" s="29"/>
      <c r="R26" s="295"/>
    </row>
    <row r="27" spans="1:18" ht="15" customHeight="1" x14ac:dyDescent="0.25">
      <c r="A27" s="51">
        <v>16</v>
      </c>
      <c r="B27" s="132" t="s">
        <v>17</v>
      </c>
      <c r="C27" s="117" t="s">
        <v>19</v>
      </c>
      <c r="D27" s="93">
        <v>1</v>
      </c>
      <c r="E27" s="94" t="s">
        <v>20</v>
      </c>
      <c r="F27" s="140"/>
      <c r="G27" s="146">
        <v>2560</v>
      </c>
      <c r="H27" s="151"/>
      <c r="I27" s="127"/>
      <c r="J27" s="53">
        <f t="shared" si="3"/>
        <v>2560</v>
      </c>
      <c r="K27" s="95">
        <v>640</v>
      </c>
      <c r="L27" s="96">
        <v>3200</v>
      </c>
      <c r="M27" s="129" t="s">
        <v>179</v>
      </c>
      <c r="N27" s="51">
        <v>641</v>
      </c>
      <c r="P27" s="296">
        <f t="shared" si="4"/>
        <v>2560</v>
      </c>
      <c r="Q27" s="29"/>
      <c r="R27" s="295"/>
    </row>
    <row r="28" spans="1:18" ht="15" customHeight="1" x14ac:dyDescent="0.25">
      <c r="A28" s="51">
        <v>17</v>
      </c>
      <c r="B28" s="132" t="s">
        <v>26</v>
      </c>
      <c r="C28" s="117" t="s">
        <v>19</v>
      </c>
      <c r="D28" s="93">
        <v>1</v>
      </c>
      <c r="E28" s="94" t="s">
        <v>20</v>
      </c>
      <c r="F28" s="141"/>
      <c r="G28" s="146">
        <v>144</v>
      </c>
      <c r="H28" s="151"/>
      <c r="I28" s="127"/>
      <c r="J28" s="53">
        <f t="shared" si="3"/>
        <v>144</v>
      </c>
      <c r="K28" s="95">
        <v>36</v>
      </c>
      <c r="L28" s="102">
        <v>180</v>
      </c>
      <c r="M28" s="129" t="s">
        <v>179</v>
      </c>
      <c r="N28" s="51">
        <v>641</v>
      </c>
      <c r="P28" s="296">
        <f t="shared" si="4"/>
        <v>144</v>
      </c>
      <c r="Q28" s="29"/>
      <c r="R28" s="295"/>
    </row>
    <row r="29" spans="1:18" ht="15" customHeight="1" x14ac:dyDescent="0.25">
      <c r="A29" s="51">
        <v>18</v>
      </c>
      <c r="B29" s="132" t="s">
        <v>28</v>
      </c>
      <c r="C29" s="117" t="s">
        <v>19</v>
      </c>
      <c r="D29" s="93">
        <v>1</v>
      </c>
      <c r="E29" s="94" t="s">
        <v>20</v>
      </c>
      <c r="F29" s="141"/>
      <c r="G29" s="146">
        <v>5000</v>
      </c>
      <c r="H29" s="151"/>
      <c r="I29" s="127"/>
      <c r="J29" s="53">
        <f t="shared" si="3"/>
        <v>5000</v>
      </c>
      <c r="K29" s="95">
        <v>1250</v>
      </c>
      <c r="L29" s="102">
        <v>6250</v>
      </c>
      <c r="M29" s="129" t="s">
        <v>179</v>
      </c>
      <c r="N29" s="51">
        <v>641</v>
      </c>
      <c r="P29" s="296">
        <f t="shared" si="4"/>
        <v>5000</v>
      </c>
      <c r="Q29" s="29"/>
      <c r="R29" s="295"/>
    </row>
    <row r="30" spans="1:18" ht="15" customHeight="1" x14ac:dyDescent="0.25">
      <c r="A30" s="51">
        <v>20</v>
      </c>
      <c r="B30" s="132" t="s">
        <v>63</v>
      </c>
      <c r="C30" s="117" t="s">
        <v>19</v>
      </c>
      <c r="D30" s="93">
        <v>1</v>
      </c>
      <c r="E30" s="94" t="s">
        <v>20</v>
      </c>
      <c r="F30" s="141"/>
      <c r="G30" s="146"/>
      <c r="H30" s="151">
        <v>2800</v>
      </c>
      <c r="I30" s="127"/>
      <c r="J30" s="53">
        <f t="shared" si="3"/>
        <v>2800</v>
      </c>
      <c r="K30" s="95">
        <v>700</v>
      </c>
      <c r="L30" s="102">
        <v>3500</v>
      </c>
      <c r="M30" s="129" t="s">
        <v>179</v>
      </c>
      <c r="N30" s="51">
        <v>641</v>
      </c>
      <c r="P30" s="296">
        <f t="shared" si="4"/>
        <v>2800</v>
      </c>
      <c r="Q30" s="29"/>
      <c r="R30" s="295"/>
    </row>
    <row r="31" spans="1:18" ht="15" customHeight="1" x14ac:dyDescent="0.25">
      <c r="A31" s="82">
        <v>1</v>
      </c>
      <c r="B31" s="130" t="s">
        <v>23</v>
      </c>
      <c r="C31" s="115" t="s">
        <v>21</v>
      </c>
      <c r="D31" s="82">
        <v>3</v>
      </c>
      <c r="E31" s="47" t="s">
        <v>20</v>
      </c>
      <c r="F31" s="141">
        <v>7200</v>
      </c>
      <c r="G31" s="146">
        <v>9600</v>
      </c>
      <c r="H31" s="151">
        <v>7200</v>
      </c>
      <c r="I31" s="134"/>
      <c r="J31" s="49">
        <f t="shared" si="3"/>
        <v>24000</v>
      </c>
      <c r="K31" s="99">
        <v>6000</v>
      </c>
      <c r="L31" s="103">
        <v>30000</v>
      </c>
      <c r="M31" s="131" t="s">
        <v>181</v>
      </c>
      <c r="N31" s="82">
        <v>641</v>
      </c>
      <c r="P31" s="296">
        <f t="shared" si="4"/>
        <v>24000</v>
      </c>
      <c r="Q31" s="29"/>
      <c r="R31" s="295"/>
    </row>
    <row r="32" spans="1:18" ht="15" customHeight="1" x14ac:dyDescent="0.25">
      <c r="A32" s="82">
        <v>14</v>
      </c>
      <c r="B32" s="130" t="s">
        <v>30</v>
      </c>
      <c r="C32" s="115" t="s">
        <v>21</v>
      </c>
      <c r="D32" s="82">
        <v>2</v>
      </c>
      <c r="E32" s="47" t="s">
        <v>20</v>
      </c>
      <c r="F32" s="141">
        <v>3135</v>
      </c>
      <c r="G32" s="146">
        <v>10737</v>
      </c>
      <c r="H32" s="151"/>
      <c r="I32" s="134"/>
      <c r="J32" s="49">
        <f t="shared" si="3"/>
        <v>13872</v>
      </c>
      <c r="K32" s="99">
        <v>3468</v>
      </c>
      <c r="L32" s="103">
        <v>17340</v>
      </c>
      <c r="M32" s="131" t="s">
        <v>181</v>
      </c>
      <c r="N32" s="82">
        <v>641</v>
      </c>
      <c r="P32" s="296">
        <f t="shared" si="4"/>
        <v>13872</v>
      </c>
      <c r="Q32" s="29"/>
      <c r="R32" s="295"/>
    </row>
    <row r="33" spans="1:18" ht="15" customHeight="1" x14ac:dyDescent="0.25">
      <c r="A33" s="82">
        <v>14</v>
      </c>
      <c r="B33" s="130" t="s">
        <v>31</v>
      </c>
      <c r="C33" s="115" t="s">
        <v>21</v>
      </c>
      <c r="D33" s="82">
        <v>2</v>
      </c>
      <c r="E33" s="47" t="s">
        <v>20</v>
      </c>
      <c r="F33" s="141">
        <v>65444</v>
      </c>
      <c r="G33" s="146"/>
      <c r="H33" s="151">
        <v>38220</v>
      </c>
      <c r="I33" s="134"/>
      <c r="J33" s="49">
        <f t="shared" si="3"/>
        <v>103664</v>
      </c>
      <c r="K33" s="99">
        <v>25916</v>
      </c>
      <c r="L33" s="103">
        <v>129580</v>
      </c>
      <c r="M33" s="131" t="s">
        <v>181</v>
      </c>
      <c r="N33" s="82">
        <v>641</v>
      </c>
      <c r="P33" s="296">
        <f t="shared" si="4"/>
        <v>103664</v>
      </c>
      <c r="Q33" s="29"/>
      <c r="R33" s="295"/>
    </row>
    <row r="34" spans="1:18" ht="15" customHeight="1" x14ac:dyDescent="0.25">
      <c r="A34" s="82">
        <v>16</v>
      </c>
      <c r="B34" s="130" t="s">
        <v>17</v>
      </c>
      <c r="C34" s="115" t="s">
        <v>21</v>
      </c>
      <c r="D34" s="82">
        <v>1</v>
      </c>
      <c r="E34" s="47" t="s">
        <v>20</v>
      </c>
      <c r="F34" s="141"/>
      <c r="G34" s="146">
        <v>49600</v>
      </c>
      <c r="H34" s="151"/>
      <c r="I34" s="134"/>
      <c r="J34" s="49">
        <f t="shared" si="3"/>
        <v>49600</v>
      </c>
      <c r="K34" s="99">
        <v>12400</v>
      </c>
      <c r="L34" s="103">
        <v>62000</v>
      </c>
      <c r="M34" s="131" t="s">
        <v>181</v>
      </c>
      <c r="N34" s="82">
        <v>641</v>
      </c>
      <c r="P34" s="296">
        <f t="shared" si="4"/>
        <v>49600</v>
      </c>
      <c r="Q34" s="29"/>
      <c r="R34" s="295"/>
    </row>
    <row r="35" spans="1:18" x14ac:dyDescent="0.25">
      <c r="A35" s="82">
        <v>20</v>
      </c>
      <c r="B35" s="130" t="s">
        <v>63</v>
      </c>
      <c r="C35" s="115" t="s">
        <v>21</v>
      </c>
      <c r="D35" s="82">
        <v>1</v>
      </c>
      <c r="E35" s="47" t="s">
        <v>20</v>
      </c>
      <c r="F35" s="142"/>
      <c r="G35" s="147"/>
      <c r="H35" s="152">
        <v>42432</v>
      </c>
      <c r="I35" s="135"/>
      <c r="J35" s="49">
        <f t="shared" si="3"/>
        <v>42432</v>
      </c>
      <c r="K35" s="116">
        <v>10608</v>
      </c>
      <c r="L35" s="116">
        <v>53040</v>
      </c>
      <c r="M35" s="131" t="s">
        <v>181</v>
      </c>
      <c r="N35" s="82">
        <v>641</v>
      </c>
      <c r="P35" s="296">
        <f t="shared" si="4"/>
        <v>42432</v>
      </c>
      <c r="Q35" s="29"/>
      <c r="R35" s="295"/>
    </row>
    <row r="36" spans="1:18" x14ac:dyDescent="0.25">
      <c r="A36" s="51">
        <v>3</v>
      </c>
      <c r="B36" s="132" t="s">
        <v>76</v>
      </c>
      <c r="C36" s="117" t="s">
        <v>22</v>
      </c>
      <c r="D36" s="51">
        <v>1</v>
      </c>
      <c r="E36" s="80" t="s">
        <v>20</v>
      </c>
      <c r="F36" s="141">
        <v>40000</v>
      </c>
      <c r="G36" s="148"/>
      <c r="H36" s="153"/>
      <c r="I36" s="136"/>
      <c r="J36" s="53">
        <f t="shared" si="3"/>
        <v>40000</v>
      </c>
      <c r="K36" s="95">
        <v>10000</v>
      </c>
      <c r="L36" s="102">
        <v>50000</v>
      </c>
      <c r="M36" s="51" t="s">
        <v>182</v>
      </c>
      <c r="N36" s="51">
        <v>641</v>
      </c>
      <c r="P36" s="296">
        <f t="shared" si="4"/>
        <v>40000</v>
      </c>
      <c r="Q36" s="29"/>
      <c r="R36" s="295"/>
    </row>
    <row r="37" spans="1:18" x14ac:dyDescent="0.25">
      <c r="A37" s="51">
        <v>5</v>
      </c>
      <c r="B37" s="132" t="s">
        <v>27</v>
      </c>
      <c r="C37" s="117" t="s">
        <v>22</v>
      </c>
      <c r="D37" s="51">
        <v>2</v>
      </c>
      <c r="E37" s="80" t="s">
        <v>20</v>
      </c>
      <c r="F37" s="143"/>
      <c r="G37" s="149">
        <v>18874</v>
      </c>
      <c r="H37" s="154">
        <v>75000</v>
      </c>
      <c r="I37" s="136"/>
      <c r="J37" s="53">
        <f t="shared" si="3"/>
        <v>93874</v>
      </c>
      <c r="K37" s="95">
        <v>6594</v>
      </c>
      <c r="L37" s="102">
        <v>32968</v>
      </c>
      <c r="M37" s="51" t="s">
        <v>182</v>
      </c>
      <c r="N37" s="51">
        <v>641</v>
      </c>
      <c r="P37" s="296">
        <f t="shared" si="4"/>
        <v>93874</v>
      </c>
      <c r="Q37" s="29"/>
      <c r="R37" s="295"/>
    </row>
    <row r="38" spans="1:18" x14ac:dyDescent="0.25">
      <c r="A38" s="51">
        <v>16</v>
      </c>
      <c r="B38" s="132" t="s">
        <v>17</v>
      </c>
      <c r="C38" s="117" t="s">
        <v>22</v>
      </c>
      <c r="D38" s="51">
        <v>1</v>
      </c>
      <c r="E38" s="80" t="s">
        <v>20</v>
      </c>
      <c r="F38" s="144"/>
      <c r="G38" s="149">
        <v>960</v>
      </c>
      <c r="H38" s="154"/>
      <c r="I38" s="136"/>
      <c r="J38" s="53">
        <f t="shared" si="3"/>
        <v>960</v>
      </c>
      <c r="K38" s="29">
        <v>240</v>
      </c>
      <c r="L38" s="133">
        <v>1200</v>
      </c>
      <c r="M38" s="51" t="s">
        <v>182</v>
      </c>
      <c r="N38" s="51">
        <v>641</v>
      </c>
      <c r="P38" s="296">
        <f t="shared" si="4"/>
        <v>960</v>
      </c>
      <c r="Q38" s="29"/>
      <c r="R38" s="295"/>
    </row>
    <row r="39" spans="1:18" ht="15.75" thickBot="1" x14ac:dyDescent="0.3">
      <c r="A39" s="82">
        <v>18</v>
      </c>
      <c r="B39" s="130" t="s">
        <v>28</v>
      </c>
      <c r="C39" s="115" t="s">
        <v>184</v>
      </c>
      <c r="D39" s="82">
        <v>1</v>
      </c>
      <c r="E39" s="47" t="s">
        <v>20</v>
      </c>
      <c r="F39" s="144"/>
      <c r="G39" s="149">
        <v>8083</v>
      </c>
      <c r="H39" s="154"/>
      <c r="I39" s="136"/>
      <c r="J39" s="49">
        <v>8083</v>
      </c>
      <c r="K39" s="12">
        <v>2021</v>
      </c>
      <c r="L39" s="103">
        <v>10104</v>
      </c>
      <c r="M39" s="82" t="s">
        <v>185</v>
      </c>
      <c r="N39" s="82">
        <v>641</v>
      </c>
      <c r="P39" s="296">
        <f t="shared" si="4"/>
        <v>8083</v>
      </c>
      <c r="Q39" s="29"/>
      <c r="R39" s="295"/>
    </row>
    <row r="40" spans="1:18" ht="15.75" thickBot="1" x14ac:dyDescent="0.3">
      <c r="A40" s="161">
        <v>14</v>
      </c>
      <c r="B40" s="159" t="s">
        <v>183</v>
      </c>
      <c r="C40" s="160" t="s">
        <v>184</v>
      </c>
      <c r="D40" s="161">
        <v>1</v>
      </c>
      <c r="E40" s="162" t="s">
        <v>20</v>
      </c>
      <c r="F40" s="155">
        <v>23334</v>
      </c>
      <c r="G40" s="156"/>
      <c r="H40" s="157"/>
      <c r="I40" s="163"/>
      <c r="J40" s="128">
        <f t="shared" si="3"/>
        <v>23334</v>
      </c>
      <c r="K40" s="164">
        <v>5834</v>
      </c>
      <c r="L40" s="164">
        <v>29168</v>
      </c>
      <c r="M40" s="161" t="s">
        <v>185</v>
      </c>
      <c r="N40" s="178">
        <v>641</v>
      </c>
      <c r="O40" s="286" t="s">
        <v>191</v>
      </c>
      <c r="P40" s="296">
        <f t="shared" si="4"/>
        <v>23334</v>
      </c>
      <c r="Q40" s="29"/>
      <c r="R40" s="295"/>
    </row>
    <row r="41" spans="1:18" x14ac:dyDescent="0.25">
      <c r="A41" s="215">
        <v>1</v>
      </c>
      <c r="B41" s="165" t="s">
        <v>23</v>
      </c>
      <c r="C41" s="166" t="s">
        <v>186</v>
      </c>
      <c r="D41" s="167">
        <v>1</v>
      </c>
      <c r="E41" s="168" t="s">
        <v>20</v>
      </c>
      <c r="F41" s="169">
        <v>64000</v>
      </c>
      <c r="G41" s="170"/>
      <c r="H41" s="171"/>
      <c r="I41" s="172"/>
      <c r="J41" s="179">
        <f t="shared" si="3"/>
        <v>64000</v>
      </c>
      <c r="K41" s="173">
        <v>16000</v>
      </c>
      <c r="L41" s="173">
        <v>80000</v>
      </c>
      <c r="M41" s="167" t="s">
        <v>192</v>
      </c>
      <c r="N41" s="174">
        <v>641</v>
      </c>
      <c r="O41" s="287">
        <v>80000</v>
      </c>
      <c r="P41" s="296">
        <f t="shared" si="4"/>
        <v>64000</v>
      </c>
      <c r="Q41" s="29"/>
      <c r="R41" s="295"/>
    </row>
    <row r="42" spans="1:18" x14ac:dyDescent="0.25">
      <c r="A42" s="216">
        <v>1</v>
      </c>
      <c r="B42" s="132" t="s">
        <v>23</v>
      </c>
      <c r="C42" s="117" t="s">
        <v>187</v>
      </c>
      <c r="D42" s="51">
        <v>2</v>
      </c>
      <c r="E42" s="80" t="s">
        <v>20</v>
      </c>
      <c r="F42" s="144"/>
      <c r="G42" s="149">
        <v>80000</v>
      </c>
      <c r="H42" s="154"/>
      <c r="I42" s="175"/>
      <c r="J42" s="53">
        <f t="shared" si="3"/>
        <v>80000</v>
      </c>
      <c r="K42" s="102">
        <v>20000</v>
      </c>
      <c r="L42" s="102">
        <v>100000</v>
      </c>
      <c r="M42" s="51" t="s">
        <v>192</v>
      </c>
      <c r="N42" s="180">
        <v>641</v>
      </c>
      <c r="O42" s="288">
        <v>50000</v>
      </c>
      <c r="P42" s="296">
        <f t="shared" si="4"/>
        <v>80000</v>
      </c>
      <c r="Q42" s="29"/>
      <c r="R42" s="295"/>
    </row>
    <row r="43" spans="1:18" x14ac:dyDescent="0.25">
      <c r="A43" s="217">
        <v>7</v>
      </c>
      <c r="B43" s="130" t="s">
        <v>42</v>
      </c>
      <c r="C43" s="115" t="s">
        <v>188</v>
      </c>
      <c r="D43" s="82">
        <v>1</v>
      </c>
      <c r="E43" s="47" t="s">
        <v>20</v>
      </c>
      <c r="F43" s="144">
        <v>64000</v>
      </c>
      <c r="G43" s="149"/>
      <c r="H43" s="154"/>
      <c r="I43" s="175"/>
      <c r="J43" s="49">
        <f t="shared" si="3"/>
        <v>64000</v>
      </c>
      <c r="K43" s="103">
        <v>16000</v>
      </c>
      <c r="L43" s="103">
        <v>80000</v>
      </c>
      <c r="M43" s="82" t="s">
        <v>193</v>
      </c>
      <c r="N43" s="176">
        <v>641</v>
      </c>
      <c r="O43" s="288">
        <v>80000</v>
      </c>
      <c r="P43" s="296">
        <f t="shared" si="4"/>
        <v>64000</v>
      </c>
      <c r="Q43" s="29"/>
      <c r="R43" s="295"/>
    </row>
    <row r="44" spans="1:18" x14ac:dyDescent="0.25">
      <c r="A44" s="217">
        <v>11</v>
      </c>
      <c r="B44" s="130" t="s">
        <v>46</v>
      </c>
      <c r="C44" s="115" t="s">
        <v>24</v>
      </c>
      <c r="D44" s="82">
        <v>1</v>
      </c>
      <c r="E44" s="47" t="s">
        <v>20</v>
      </c>
      <c r="F44" s="144">
        <v>40000</v>
      </c>
      <c r="G44" s="149"/>
      <c r="H44" s="154"/>
      <c r="I44" s="175"/>
      <c r="J44" s="49">
        <f t="shared" si="3"/>
        <v>40000</v>
      </c>
      <c r="K44" s="103">
        <v>10000</v>
      </c>
      <c r="L44" s="103">
        <v>50000</v>
      </c>
      <c r="M44" s="82" t="s">
        <v>193</v>
      </c>
      <c r="N44" s="176">
        <v>641</v>
      </c>
      <c r="O44" s="288">
        <v>50000</v>
      </c>
      <c r="P44" s="296">
        <f t="shared" si="4"/>
        <v>40000</v>
      </c>
      <c r="Q44" s="29"/>
      <c r="R44" s="295"/>
    </row>
    <row r="45" spans="1:18" x14ac:dyDescent="0.25">
      <c r="A45" s="217">
        <v>1</v>
      </c>
      <c r="B45" s="130" t="s">
        <v>23</v>
      </c>
      <c r="C45" s="115" t="s">
        <v>24</v>
      </c>
      <c r="D45" s="82">
        <v>1</v>
      </c>
      <c r="E45" s="47" t="s">
        <v>20</v>
      </c>
      <c r="F45" s="144"/>
      <c r="G45" s="149">
        <v>40000</v>
      </c>
      <c r="H45" s="154"/>
      <c r="I45" s="175"/>
      <c r="J45" s="49">
        <f t="shared" si="3"/>
        <v>40000</v>
      </c>
      <c r="K45" s="103">
        <v>10000</v>
      </c>
      <c r="L45" s="103">
        <v>50000</v>
      </c>
      <c r="M45" s="82" t="s">
        <v>193</v>
      </c>
      <c r="N45" s="176">
        <v>641</v>
      </c>
      <c r="O45" s="288">
        <v>50000</v>
      </c>
      <c r="P45" s="296">
        <f t="shared" si="4"/>
        <v>40000</v>
      </c>
      <c r="Q45" s="29"/>
      <c r="R45" s="295"/>
    </row>
    <row r="46" spans="1:18" x14ac:dyDescent="0.25">
      <c r="A46" s="217">
        <v>18</v>
      </c>
      <c r="B46" s="130" t="s">
        <v>28</v>
      </c>
      <c r="C46" s="115" t="s">
        <v>24</v>
      </c>
      <c r="D46" s="82">
        <v>1</v>
      </c>
      <c r="E46" s="47" t="s">
        <v>20</v>
      </c>
      <c r="F46" s="144"/>
      <c r="G46" s="149">
        <v>40000</v>
      </c>
      <c r="H46" s="154"/>
      <c r="I46" s="175"/>
      <c r="J46" s="49">
        <f t="shared" si="3"/>
        <v>40000</v>
      </c>
      <c r="K46" s="103">
        <v>10000</v>
      </c>
      <c r="L46" s="103">
        <v>50000</v>
      </c>
      <c r="M46" s="82" t="s">
        <v>193</v>
      </c>
      <c r="N46" s="176">
        <v>641</v>
      </c>
      <c r="O46" s="288">
        <v>50000</v>
      </c>
      <c r="P46" s="296">
        <f t="shared" si="4"/>
        <v>40000</v>
      </c>
      <c r="Q46" s="29"/>
      <c r="R46" s="295"/>
    </row>
    <row r="47" spans="1:18" x14ac:dyDescent="0.25">
      <c r="A47" s="218">
        <v>1</v>
      </c>
      <c r="B47" s="158" t="s">
        <v>23</v>
      </c>
      <c r="C47" s="158" t="s">
        <v>189</v>
      </c>
      <c r="D47" s="161">
        <v>2</v>
      </c>
      <c r="E47" s="161" t="s">
        <v>20</v>
      </c>
      <c r="F47" s="155">
        <v>84000</v>
      </c>
      <c r="G47" s="156"/>
      <c r="H47" s="157">
        <v>84000</v>
      </c>
      <c r="I47" s="175"/>
      <c r="J47" s="49">
        <f t="shared" si="3"/>
        <v>168000</v>
      </c>
      <c r="K47" s="164">
        <v>42000</v>
      </c>
      <c r="L47" s="164">
        <v>210000</v>
      </c>
      <c r="M47" s="82" t="s">
        <v>193</v>
      </c>
      <c r="N47" s="181">
        <v>641</v>
      </c>
      <c r="O47" s="288">
        <v>105000</v>
      </c>
      <c r="P47" s="296">
        <f t="shared" si="4"/>
        <v>168000</v>
      </c>
      <c r="Q47" s="29"/>
      <c r="R47" s="295"/>
    </row>
    <row r="48" spans="1:18" x14ac:dyDescent="0.25">
      <c r="A48" s="217">
        <v>13</v>
      </c>
      <c r="B48" s="130" t="s">
        <v>50</v>
      </c>
      <c r="C48" s="12" t="s">
        <v>189</v>
      </c>
      <c r="D48" s="82">
        <v>1</v>
      </c>
      <c r="E48" s="82" t="s">
        <v>20</v>
      </c>
      <c r="F48" s="144">
        <v>84000</v>
      </c>
      <c r="G48" s="148"/>
      <c r="H48" s="153"/>
      <c r="I48" s="136"/>
      <c r="J48" s="49">
        <f t="shared" si="3"/>
        <v>84000</v>
      </c>
      <c r="K48" s="103">
        <v>21000</v>
      </c>
      <c r="L48" s="103">
        <v>105000</v>
      </c>
      <c r="M48" s="82" t="s">
        <v>193</v>
      </c>
      <c r="N48" s="176">
        <v>641</v>
      </c>
      <c r="O48" s="288">
        <v>105000</v>
      </c>
      <c r="P48" s="296">
        <f t="shared" si="4"/>
        <v>84000</v>
      </c>
      <c r="Q48" s="29"/>
      <c r="R48" s="295"/>
    </row>
    <row r="49" spans="1:18" x14ac:dyDescent="0.25">
      <c r="A49" s="217">
        <v>10</v>
      </c>
      <c r="B49" s="130" t="s">
        <v>29</v>
      </c>
      <c r="C49" s="12" t="s">
        <v>189</v>
      </c>
      <c r="D49" s="82">
        <v>1</v>
      </c>
      <c r="E49" s="82" t="s">
        <v>20</v>
      </c>
      <c r="F49" s="144"/>
      <c r="G49" s="149">
        <v>84000</v>
      </c>
      <c r="H49" s="153"/>
      <c r="I49" s="136"/>
      <c r="J49" s="49">
        <f t="shared" si="3"/>
        <v>84000</v>
      </c>
      <c r="K49" s="103">
        <v>21000</v>
      </c>
      <c r="L49" s="103">
        <v>105000</v>
      </c>
      <c r="M49" s="82" t="s">
        <v>193</v>
      </c>
      <c r="N49" s="176">
        <v>641</v>
      </c>
      <c r="O49" s="288">
        <v>105000</v>
      </c>
      <c r="P49" s="296">
        <f t="shared" si="4"/>
        <v>84000</v>
      </c>
      <c r="Q49" s="29"/>
      <c r="R49" s="295"/>
    </row>
    <row r="50" spans="1:18" x14ac:dyDescent="0.25">
      <c r="A50" s="216">
        <v>12</v>
      </c>
      <c r="B50" s="29" t="s">
        <v>48</v>
      </c>
      <c r="C50" s="29" t="s">
        <v>49</v>
      </c>
      <c r="D50" s="51">
        <v>1</v>
      </c>
      <c r="E50" s="51" t="s">
        <v>20</v>
      </c>
      <c r="F50" s="144">
        <v>120000</v>
      </c>
      <c r="G50" s="148"/>
      <c r="H50" s="153"/>
      <c r="I50" s="136"/>
      <c r="J50" s="53">
        <f t="shared" si="3"/>
        <v>120000</v>
      </c>
      <c r="K50" s="102">
        <v>30000</v>
      </c>
      <c r="L50" s="102">
        <v>150000</v>
      </c>
      <c r="M50" s="51" t="s">
        <v>195</v>
      </c>
      <c r="N50" s="180">
        <v>641</v>
      </c>
      <c r="O50" s="288">
        <v>150000</v>
      </c>
      <c r="P50" s="296">
        <f t="shared" si="4"/>
        <v>120000</v>
      </c>
      <c r="Q50" s="29"/>
      <c r="R50" s="295"/>
    </row>
    <row r="51" spans="1:18" x14ac:dyDescent="0.25">
      <c r="A51" s="217">
        <v>9</v>
      </c>
      <c r="B51" s="130" t="s">
        <v>44</v>
      </c>
      <c r="C51" s="12" t="s">
        <v>190</v>
      </c>
      <c r="D51" s="82">
        <v>2</v>
      </c>
      <c r="E51" s="82" t="s">
        <v>20</v>
      </c>
      <c r="F51" s="144">
        <v>72000</v>
      </c>
      <c r="G51" s="148"/>
      <c r="H51" s="153"/>
      <c r="I51" s="136"/>
      <c r="J51" s="49">
        <f t="shared" si="3"/>
        <v>72000</v>
      </c>
      <c r="K51" s="103">
        <v>18000</v>
      </c>
      <c r="L51" s="103">
        <v>90000</v>
      </c>
      <c r="M51" s="82" t="s">
        <v>194</v>
      </c>
      <c r="N51" s="176">
        <v>641</v>
      </c>
      <c r="O51" s="288">
        <v>45000</v>
      </c>
      <c r="P51" s="296">
        <f t="shared" si="4"/>
        <v>72000</v>
      </c>
      <c r="Q51" s="29"/>
      <c r="R51" s="295"/>
    </row>
    <row r="52" spans="1:18" ht="15.75" thickBot="1" x14ac:dyDescent="0.3">
      <c r="A52" s="219">
        <v>10</v>
      </c>
      <c r="B52" s="182" t="s">
        <v>29</v>
      </c>
      <c r="C52" s="183" t="s">
        <v>190</v>
      </c>
      <c r="D52" s="184">
        <v>2</v>
      </c>
      <c r="E52" s="184" t="s">
        <v>20</v>
      </c>
      <c r="F52" s="155">
        <v>72000</v>
      </c>
      <c r="G52" s="189"/>
      <c r="H52" s="190"/>
      <c r="I52" s="177"/>
      <c r="J52" s="128">
        <f t="shared" si="3"/>
        <v>72000</v>
      </c>
      <c r="K52" s="164">
        <v>18000</v>
      </c>
      <c r="L52" s="164">
        <v>90000</v>
      </c>
      <c r="M52" s="184" t="s">
        <v>194</v>
      </c>
      <c r="N52" s="185">
        <v>641</v>
      </c>
      <c r="O52" s="289">
        <v>45000</v>
      </c>
      <c r="P52" s="297">
        <f t="shared" si="4"/>
        <v>72000</v>
      </c>
      <c r="Q52" s="298"/>
      <c r="R52" s="299"/>
    </row>
    <row r="53" spans="1:18" x14ac:dyDescent="0.25">
      <c r="F53" s="191">
        <f>SUM(F4:F52)</f>
        <v>1225084</v>
      </c>
      <c r="G53" s="192">
        <f>SUM(G4:G52)</f>
        <v>637720</v>
      </c>
      <c r="H53" s="193">
        <f>SUM(H4:H52)</f>
        <v>487898</v>
      </c>
      <c r="I53" s="212"/>
      <c r="J53" s="191">
        <f>SUM(J4:J52)</f>
        <v>2350702</v>
      </c>
      <c r="K53" s="192">
        <f t="shared" ref="K53" si="5">SUM(K5:K52)</f>
        <v>1020420</v>
      </c>
      <c r="L53" s="193">
        <f>SUM(L4:L52)</f>
        <v>3303622</v>
      </c>
      <c r="P53" s="300">
        <f>SUM(P20:P52)</f>
        <v>1437787</v>
      </c>
      <c r="Q53" s="301">
        <f>SUM(Q5:Q19)</f>
        <v>677846</v>
      </c>
      <c r="R53" s="302">
        <f>SUM(R4)</f>
        <v>235069</v>
      </c>
    </row>
    <row r="54" spans="1:18" ht="15.75" thickBot="1" x14ac:dyDescent="0.3">
      <c r="F54" s="209" t="s">
        <v>196</v>
      </c>
      <c r="G54" s="210" t="s">
        <v>197</v>
      </c>
      <c r="H54" s="211" t="s">
        <v>198</v>
      </c>
      <c r="J54" s="186" t="s">
        <v>199</v>
      </c>
      <c r="K54" s="187" t="s">
        <v>200</v>
      </c>
      <c r="L54" s="188" t="s">
        <v>201</v>
      </c>
      <c r="P54" s="303">
        <f>P53/J53</f>
        <v>0.61164154367503831</v>
      </c>
      <c r="Q54" s="304">
        <f>Q53/J53</f>
        <v>0.28835896681076545</v>
      </c>
      <c r="R54" s="305">
        <f>R53/J53</f>
        <v>9.9999489514196183E-2</v>
      </c>
    </row>
  </sheetData>
  <mergeCells count="4">
    <mergeCell ref="J2:L2"/>
    <mergeCell ref="F2:H2"/>
    <mergeCell ref="B1:C1"/>
    <mergeCell ref="F1:K1"/>
  </mergeCells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SLC 25</vt:lpstr>
      <vt:lpstr>Ogden-Layton 25</vt:lpstr>
      <vt:lpstr>Provo-Orem 25</vt:lpstr>
      <vt:lpstr>25 POP Details, Contact, Cong.</vt:lpstr>
      <vt:lpstr>25 All Awards Sorted by 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Lindsay, Alika (Coord Mobility Grant Admin)</dc:creator>
  <cp:lastModifiedBy>Lindsay, Alika (Coord Mobility Grant Admin)</cp:lastModifiedBy>
  <cp:lastPrinted>2026-05-28T19:31:39Z</cp:lastPrinted>
  <dcterms:created xsi:type="dcterms:W3CDTF">2015-06-05T18:17:20Z</dcterms:created>
  <dcterms:modified xsi:type="dcterms:W3CDTF">2026-06-03T16:55:47Z</dcterms:modified>
</cp:coreProperties>
</file>